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32760" windowHeight="20745" activeTab="0"/>
  </bookViews>
  <sheets>
    <sheet name="Dashboard" sheetId="1" r:id="rId1"/>
    <sheet name="Datos de los empleados" sheetId="2" r:id="rId2"/>
    <sheet name="Cálculos" sheetId="3" r:id="rId3"/>
    <sheet name="NO BORRAR" sheetId="4" r:id="rId4"/>
    <sheet name="PSW_Sheet" sheetId="5" state="veryHidden" r:id="rId5"/>
  </sheets>
  <definedNames>
    <definedName name="PSWFormInput_0" hidden="1">'Dashboard'!$V$33</definedName>
    <definedName name="PSWFormList_0" hidden="1">'Datos de los empleados'!$A$3:$A$98</definedName>
    <definedName name="PSWOutput_0" hidden="1">'Dashboard'!$B$3:$Q$46</definedName>
    <definedName name="PSWSeries_0_0_Labels" hidden="1">'Cálculos'!$B$3:$B$11</definedName>
    <definedName name="PSWSeries_0_0_Values" hidden="1">'Cálculos'!$C$3:$C$11</definedName>
    <definedName name="PSWSeries_1_0_Labels" hidden="1">'Cálculos'!$I$3:$I$11</definedName>
    <definedName name="PSWSeries_1_0_Values" hidden="1">'Cálculos'!$J$3:$J$11</definedName>
    <definedName name="PSWSeries_2_0_Labels" hidden="1">'Cálculos'!$A$15:$A$23</definedName>
    <definedName name="PSWSeries_2_0_Values" hidden="1">'Cálculos'!$F$15:$F$23</definedName>
    <definedName name="PSWSeries_3_0_Labels" hidden="1">'Cálculos'!$A$15:$A$23</definedName>
    <definedName name="PSWSeries_3_0_Values" hidden="1">'Cálculos'!$B$15:$B$23</definedName>
    <definedName name="PSWSeries_3_1_Labels" hidden="1">'Cálculos'!$A$15:$A$23</definedName>
    <definedName name="PSWSeries_3_1_Values" hidden="1">'Cálculos'!$C$15:$C$23</definedName>
    <definedName name="PSWSeries_3_2_Labels" hidden="1">'Cálculos'!$A$15:$A$23</definedName>
    <definedName name="PSWSeries_3_2_Values" hidden="1">'Cálculos'!$D$15:$D$23</definedName>
    <definedName name="PSWSeries_4_0_Values" hidden="1">'Datos de los empleados'!$C$3:$C$98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<sst xmlns="http://schemas.openxmlformats.org/spreadsheetml/2006/main" count="255" uniqueCount="150">
  <si>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</si>
  <si>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</si>
  <si>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</si>
  <si>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</si>
  <si>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</si>
  <si>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</si>
  <si>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</si>
  <si>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</si>
  <si>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</si>
  <si>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</si>
  <si>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</si>
  <si>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</si>
  <si>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</si>
  <si>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</si>
  <si>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</si>
  <si>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</si>
  <si>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R&amp;D</t>
  </si>
  <si>
    <t>IT</t>
  </si>
  <si>
    <t>Bonus</t>
  </si>
  <si>
    <t>Total</t>
  </si>
  <si>
    <t>Jessica Rodriguez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</si>
  <si>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</si>
  <si>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</si>
  <si>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</si>
  <si>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</si>
  <si>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</si>
  <si>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</si>
  <si>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</si>
  <si>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</si>
  <si>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</si>
  <si>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</si>
  <si>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</si>
  <si>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</si>
  <si>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</si>
  <si>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</si>
  <si>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</si>
  <si>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</si>
  <si>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</si>
  <si>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</si>
  <si>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</si>
  <si>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</si>
  <si>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</si>
  <si>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</si>
  <si>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</si>
  <si>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</si>
  <si>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</si>
  <si>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</si>
  <si>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</si>
  <si>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</si>
  <si>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</si>
  <si>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</si>
  <si>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</si>
  <si>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</si>
  <si>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</si>
  <si>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</si>
  <si>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</si>
  <si>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</si>
  <si>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</si>
  <si>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</si>
  <si>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</si>
  <si>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</si>
  <si>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</si>
  <si>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</si>
  <si>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</si>
  <si>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</si>
  <si>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</si>
  <si>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</si>
  <si>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</si>
  <si>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</si>
  <si>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</si>
  <si>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</si>
  <si>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</si>
  <si>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</si>
  <si>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</si>
  <si>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</si>
  <si>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</si>
  <si>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</si>
  <si>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</si>
  <si>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</si>
  <si>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</si>
  <si>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</si>
  <si>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</si>
  <si>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</si>
  <si>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</si>
  <si>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</si>
  <si>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</si>
  <si>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</si>
  <si>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</si>
  <si>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</si>
  <si>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</si>
  <si>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</si>
  <si>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</si>
  <si>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</si>
  <si>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</si>
  <si>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</si>
  <si>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</si>
  <si>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</si>
  <si>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</si>
  <si>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</si>
  <si>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</si>
  <si>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</si>
  <si>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</si>
  <si>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</si>
  <si>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</si>
  <si>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</si>
  <si>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</si>
  <si>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</si>
  <si>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</si>
  <si>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</si>
  <si>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</si>
  <si>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</si>
  <si>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</si>
  <si>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</si>
  <si>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</si>
  <si>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</si>
  <si>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</si>
  <si>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</si>
  <si>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</si>
  <si>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</si>
  <si>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</si>
  <si>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</si>
  <si>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</si>
  <si>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</si>
  <si>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</si>
  <si>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</si>
  <si>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</si>
  <si>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</si>
  <si>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</si>
  <si>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</si>
  <si>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</si>
  <si>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</si>
  <si>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>Empleado</t>
  </si>
  <si>
    <t>Departamento</t>
  </si>
  <si>
    <t>Fecha de contrato</t>
  </si>
  <si>
    <t>Salario</t>
  </si>
  <si>
    <t>Horas extra</t>
  </si>
  <si>
    <t>Bajas</t>
  </si>
  <si>
    <t>Puntuación de rendimiento</t>
  </si>
  <si>
    <t>Puntuación de 
rendimiento</t>
  </si>
  <si>
    <t>Nombre completo</t>
  </si>
  <si>
    <t>Fecha contrato</t>
  </si>
  <si>
    <t>Días de baja</t>
  </si>
  <si>
    <t>Año</t>
  </si>
  <si>
    <t>Rango salario</t>
  </si>
  <si>
    <t>Número empleados</t>
  </si>
  <si>
    <t>Número de empleados</t>
  </si>
  <si>
    <t>Salario promedio</t>
  </si>
  <si>
    <t>Total días de baja</t>
  </si>
  <si>
    <t>Promedio de días de baja</t>
  </si>
  <si>
    <t>Encuentra más información y recursos en www.sesamehr.es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</si>
</sst>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"/>
    <numFmt numFmtId="167" formatCode="m/d/yy;@"/>
    <numFmt numFmtId="168" formatCode="&quot;$&quot;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Poppins Regula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7"/>
      <name val="Verdana"/>
      <family val="2"/>
    </font>
    <font>
      <b/>
      <sz val="14"/>
      <color indexed="57"/>
      <name val="Calibri"/>
      <family val="2"/>
    </font>
    <font>
      <b/>
      <sz val="9"/>
      <color indexed="8"/>
      <name val="Calibri"/>
      <family val="2"/>
    </font>
    <font>
      <u val="single"/>
      <sz val="9"/>
      <color indexed="15"/>
      <name val="Arial"/>
      <family val="2"/>
    </font>
    <font>
      <b/>
      <sz val="11"/>
      <color indexed="31"/>
      <name val="Poppins Regular"/>
      <family val="0"/>
    </font>
    <font>
      <sz val="11"/>
      <color indexed="8"/>
      <name val="Poppins Regular"/>
      <family val="0"/>
    </font>
    <font>
      <b/>
      <sz val="14"/>
      <color indexed="49"/>
      <name val="Poppins Regular"/>
      <family val="0"/>
    </font>
    <font>
      <b/>
      <sz val="11"/>
      <color indexed="9"/>
      <name val="Poppins Regular"/>
      <family val="0"/>
    </font>
    <font>
      <sz val="12"/>
      <color indexed="8"/>
      <name val="Poppins Regular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4"/>
      <color indexed="8"/>
      <name val="Poppins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rgb="FF319B96"/>
      <name val="Verdana"/>
      <family val="2"/>
    </font>
    <font>
      <b/>
      <sz val="14"/>
      <color theme="8" tint="-0.4999699890613556"/>
      <name val="Calibri"/>
      <family val="2"/>
    </font>
    <font>
      <b/>
      <sz val="9"/>
      <color theme="1"/>
      <name val="Calibri"/>
      <family val="2"/>
    </font>
    <font>
      <u val="single"/>
      <sz val="9"/>
      <color rgb="FF0070C0"/>
      <name val="Arial"/>
      <family val="2"/>
    </font>
    <font>
      <b/>
      <sz val="14"/>
      <color rgb="FF5EBEA3"/>
      <name val="Poppins Regular"/>
      <family val="0"/>
    </font>
    <font>
      <sz val="11"/>
      <color theme="1"/>
      <name val="Poppins Regular"/>
      <family val="0"/>
    </font>
    <font>
      <b/>
      <sz val="11"/>
      <color theme="0"/>
      <name val="Poppins Regular"/>
      <family val="0"/>
    </font>
    <font>
      <sz val="12"/>
      <color theme="1"/>
      <name val="Poppins Regular"/>
      <family val="0"/>
    </font>
    <font>
      <sz val="12"/>
      <color theme="1"/>
      <name val="Calibri"/>
      <family val="2"/>
    </font>
    <font>
      <b/>
      <sz val="11"/>
      <color theme="2"/>
      <name val="Poppins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B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2" fontId="55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0" fontId="59" fillId="2" borderId="0" xfId="0" applyFont="1" applyFill="1" applyAlignment="1">
      <alignment/>
    </xf>
    <xf numFmtId="14" fontId="59" fillId="2" borderId="0" xfId="0" applyNumberFormat="1" applyFont="1" applyFill="1" applyAlignment="1">
      <alignment/>
    </xf>
    <xf numFmtId="166" fontId="59" fillId="2" borderId="0" xfId="0" applyNumberFormat="1" applyFont="1" applyFill="1" applyAlignment="1">
      <alignment/>
    </xf>
    <xf numFmtId="0" fontId="60" fillId="33" borderId="0" xfId="0" applyFont="1" applyFill="1" applyAlignment="1">
      <alignment horizontal="center" vertical="center" wrapText="1"/>
    </xf>
    <xf numFmtId="14" fontId="60" fillId="33" borderId="0" xfId="0" applyNumberFormat="1" applyFont="1" applyFill="1" applyAlignment="1">
      <alignment horizontal="center" vertical="center" wrapText="1"/>
    </xf>
    <xf numFmtId="166" fontId="60" fillId="33" borderId="0" xfId="0" applyNumberFormat="1" applyFont="1" applyFill="1" applyAlignment="1">
      <alignment horizontal="center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Font="1" applyAlignment="1" quotePrefix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1" fillId="34" borderId="0" xfId="0" applyNumberFormat="1" applyFont="1" applyFill="1" applyAlignment="1">
      <alignment wrapText="1"/>
    </xf>
    <xf numFmtId="0" fontId="61" fillId="34" borderId="0" xfId="0" applyFont="1" applyFill="1" applyAlignment="1">
      <alignment wrapText="1"/>
    </xf>
    <xf numFmtId="0" fontId="44" fillId="0" borderId="0" xfId="46" applyAlignment="1" applyProtection="1">
      <alignment horizontal="right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/>
    </xf>
    <xf numFmtId="1" fontId="59" fillId="0" borderId="10" xfId="0" applyNumberFormat="1" applyFont="1" applyFill="1" applyBorder="1" applyAlignment="1">
      <alignment horizontal="right" vertical="center"/>
    </xf>
    <xf numFmtId="166" fontId="59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167" fontId="59" fillId="0" borderId="10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en el año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45"/>
          <c:w val="0.971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Cálculos!$B$3:$B$11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Cálculos!$C$3:$C$11</c:f>
              <c:numCach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axId val="55161822"/>
        <c:axId val="26694351"/>
      </c:barChart>
      <c:catAx>
        <c:axId val="5516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4351"/>
        <c:crosses val="autoZero"/>
        <c:auto val="1"/>
        <c:lblOffset val="100"/>
        <c:tickLblSkip val="1"/>
        <c:noMultiLvlLbl val="0"/>
      </c:catAx>
      <c:valAx>
        <c:axId val="26694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por salario
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575"/>
          <c:w val="0.926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Cálculos!$J$3:$J$11</c:f>
              <c:numCach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38922568"/>
        <c:axId val="14758793"/>
      </c:barChart>
      <c:catAx>
        <c:axId val="38922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8793"/>
        <c:crosses val="autoZero"/>
        <c:auto val="1"/>
        <c:lblOffset val="100"/>
        <c:tickLblSkip val="1"/>
        <c:noMultiLvlLbl val="0"/>
      </c:catAx>
      <c:valAx>
        <c:axId val="147587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22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Recuento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905"/>
          <c:w val="0.865"/>
          <c:h val="0.8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Cálculos!$F$15:$F$23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axId val="65720274"/>
        <c:axId val="54611555"/>
      </c:barChart>
      <c:catAx>
        <c:axId val="65720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1555"/>
        <c:crosses val="autoZero"/>
        <c:auto val="1"/>
        <c:lblOffset val="100"/>
        <c:tickLblSkip val="1"/>
        <c:noMultiLvlLbl val="0"/>
      </c:catAx>
      <c:valAx>
        <c:axId val="546115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Desglose de nómina</a:t>
            </a:r>
          </a:p>
        </c:rich>
      </c:tx>
      <c:layout>
        <c:manualLayout>
          <c:xMode val="factor"/>
          <c:yMode val="factor"/>
          <c:x val="0.0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7925"/>
          <c:w val="0.911"/>
          <c:h val="0.8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Cálculos!$B$14</c:f>
              <c:strCache>
                <c:ptCount val="1"/>
                <c:pt idx="0">
                  <c:v>Salario</c:v>
                </c:pt>
              </c:strCache>
            </c:strRef>
          </c:tx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Cálculos!$B$15:$B$23</c:f>
              <c:numCach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Cálculos!$C$14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Cálculos!$C$15:$C$23</c:f>
              <c:numCach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Cálculos!$D$14</c:f>
              <c:strCache>
                <c:ptCount val="1"/>
                <c:pt idx="0">
                  <c:v>Horas extra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Cálculos!$D$15:$D$23</c:f>
              <c:numCach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overlap val="100"/>
        <c:axId val="21741948"/>
        <c:axId val="61459805"/>
      </c:barChart>
      <c:catAx>
        <c:axId val="2174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9805"/>
        <c:crosses val="autoZero"/>
        <c:auto val="1"/>
        <c:lblOffset val="100"/>
        <c:tickLblSkip val="1"/>
        <c:noMultiLvlLbl val="0"/>
      </c:catAx>
      <c:valAx>
        <c:axId val="61459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4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5105"/>
          <c:w val="0.154"/>
          <c:h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salario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55"/>
          <c:w val="0.972"/>
          <c:h val="0.871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de los empleados'!$C$3:$C$98</c:f>
              <c:numCach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axId val="16267334"/>
        <c:axId val="12188279"/>
      </c:areaChart>
      <c:catAx>
        <c:axId val="16267334"/>
        <c:scaling>
          <c:orientation val="minMax"/>
        </c:scaling>
        <c:axPos val="b"/>
        <c:delete val="1"/>
        <c:majorTickMark val="out"/>
        <c:minorTickMark val="none"/>
        <c:tickLblPos val="nextTo"/>
        <c:crossAx val="12188279"/>
        <c:crosses val="autoZero"/>
        <c:auto val="1"/>
        <c:lblOffset val="100"/>
        <c:tickLblSkip val="1"/>
        <c:noMultiLvlLbl val="0"/>
      </c:catAx>
      <c:valAx>
        <c:axId val="12188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673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hyperlink" Target="https://www.sesamehr.es/" TargetMode="External" /><Relationship Id="rId8" Type="http://schemas.openxmlformats.org/officeDocument/2006/relationships/hyperlink" Target="https://www.sesamehr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85725</xdr:rowOff>
    </xdr:from>
    <xdr:to>
      <xdr:col>8</xdr:col>
      <xdr:colOff>495300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57200" y="1095375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17</xdr:row>
      <xdr:rowOff>104775</xdr:rowOff>
    </xdr:from>
    <xdr:to>
      <xdr:col>8</xdr:col>
      <xdr:colOff>514350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6725" y="3629025"/>
        <a:ext cx="45815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4</xdr:row>
      <xdr:rowOff>85725</xdr:rowOff>
    </xdr:from>
    <xdr:to>
      <xdr:col>16</xdr:col>
      <xdr:colOff>361950</xdr:colOff>
      <xdr:row>16</xdr:row>
      <xdr:rowOff>161925</xdr:rowOff>
    </xdr:to>
    <xdr:graphicFrame>
      <xdr:nvGraphicFramePr>
        <xdr:cNvPr id="3" name="Chart 3"/>
        <xdr:cNvGraphicFramePr/>
      </xdr:nvGraphicFramePr>
      <xdr:xfrm>
        <a:off x="5200650" y="1095375"/>
        <a:ext cx="47244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17</xdr:row>
      <xdr:rowOff>85725</xdr:rowOff>
    </xdr:from>
    <xdr:to>
      <xdr:col>16</xdr:col>
      <xdr:colOff>352425</xdr:colOff>
      <xdr:row>29</xdr:row>
      <xdr:rowOff>161925</xdr:rowOff>
    </xdr:to>
    <xdr:graphicFrame>
      <xdr:nvGraphicFramePr>
        <xdr:cNvPr id="4" name="Chart 4"/>
        <xdr:cNvGraphicFramePr/>
      </xdr:nvGraphicFramePr>
      <xdr:xfrm>
        <a:off x="5191125" y="3609975"/>
        <a:ext cx="47244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30</xdr:row>
      <xdr:rowOff>114300</xdr:rowOff>
    </xdr:from>
    <xdr:to>
      <xdr:col>8</xdr:col>
      <xdr:colOff>514350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466725" y="6115050"/>
        <a:ext cx="45815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17</xdr:col>
      <xdr:colOff>514350</xdr:colOff>
      <xdr:row>3</xdr:row>
      <xdr:rowOff>200025</xdr:rowOff>
    </xdr:from>
    <xdr:to>
      <xdr:col>21</xdr:col>
      <xdr:colOff>552450</xdr:colOff>
      <xdr:row>10</xdr:row>
      <xdr:rowOff>47625</xdr:rowOff>
    </xdr:to>
    <xdr:pic>
      <xdr:nvPicPr>
        <xdr:cNvPr id="6" name="Imagen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87050" y="895350"/>
          <a:ext cx="3162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5"/>
  <sheetViews>
    <sheetView showGridLines="0" tabSelected="1" zoomScalePageLayoutView="0" workbookViewId="0" topLeftCell="A1">
      <selection activeCell="Y22" sqref="Y22"/>
    </sheetView>
  </sheetViews>
  <sheetFormatPr defaultColWidth="9.140625" defaultRowHeight="15"/>
  <cols>
    <col min="1" max="1" width="4.00390625" style="0" customWidth="1"/>
    <col min="2" max="12" width="9.140625" style="0" customWidth="1"/>
    <col min="13" max="13" width="11.421875" style="0" customWidth="1"/>
    <col min="14" max="17" width="9.140625" style="0" customWidth="1"/>
    <col min="18" max="18" width="11.7109375" style="0" bestFit="1" customWidth="1"/>
    <col min="19" max="19" width="16.8515625" style="0" bestFit="1" customWidth="1"/>
  </cols>
  <sheetData>
    <row r="1" spans="13:14" ht="15">
      <c r="M1" s="43"/>
      <c r="N1" s="43"/>
    </row>
    <row r="3" spans="2:17" ht="24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24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ht="15">
      <c r="Z6" s="4"/>
    </row>
    <row r="7" ht="15">
      <c r="Z7" s="4"/>
    </row>
    <row r="8" ht="15">
      <c r="Z8" s="4"/>
    </row>
    <row r="9" ht="15">
      <c r="Z9" s="4"/>
    </row>
    <row r="10" ht="15">
      <c r="Z10" s="4"/>
    </row>
    <row r="11" spans="18:26" ht="18">
      <c r="R11" s="20" t="s">
        <v>149</v>
      </c>
      <c r="Z11" s="4"/>
    </row>
    <row r="12" ht="15">
      <c r="Z12" s="4"/>
    </row>
    <row r="31" spans="13:15" ht="15">
      <c r="M31" s="6"/>
      <c r="N31" s="6"/>
      <c r="O31" s="6"/>
    </row>
    <row r="32" ht="15">
      <c r="M32" s="6"/>
    </row>
    <row r="33" spans="13:22" ht="15">
      <c r="M33" s="6"/>
      <c r="V33">
        <v>1</v>
      </c>
    </row>
    <row r="34" ht="15">
      <c r="M34" s="7"/>
    </row>
    <row r="35" ht="15">
      <c r="M35" s="6"/>
    </row>
    <row r="36" ht="15">
      <c r="M36" s="6"/>
    </row>
    <row r="37" ht="15">
      <c r="M37" s="6"/>
    </row>
    <row r="38" spans="12:16" ht="15">
      <c r="L38" s="51" t="s">
        <v>131</v>
      </c>
      <c r="M38" s="51"/>
      <c r="N38" s="50" t="str">
        <f>INDEX('Datos de los empleados'!A3:A98,Dashboard!V33)</f>
        <v>Rose Moreno</v>
      </c>
      <c r="O38" s="50"/>
      <c r="P38" s="50"/>
    </row>
    <row r="39" spans="12:16" ht="15">
      <c r="L39" s="45" t="s">
        <v>132</v>
      </c>
      <c r="M39" s="45"/>
      <c r="N39" s="47" t="str">
        <f>VLOOKUP($N$38,'Datos de los empleados'!$A$3:$H$98,6,FALSE)</f>
        <v>Finance</v>
      </c>
      <c r="O39" s="47"/>
      <c r="P39" s="47"/>
    </row>
    <row r="40" spans="12:16" ht="15">
      <c r="L40" s="45" t="s">
        <v>133</v>
      </c>
      <c r="M40" s="45"/>
      <c r="N40" s="49">
        <f>VLOOKUP($N$38,'Datos de los empleados'!$A$3:$H$98,2,FALSE)</f>
        <v>39211</v>
      </c>
      <c r="O40" s="49"/>
      <c r="P40" s="49"/>
    </row>
    <row r="41" spans="12:16" ht="15">
      <c r="L41" s="45" t="s">
        <v>134</v>
      </c>
      <c r="M41" s="45"/>
      <c r="N41" s="47">
        <f>VLOOKUP($N$38,'Datos de los empleados'!$A$3:$H$98,3,FALSE)</f>
        <v>16000</v>
      </c>
      <c r="O41" s="47"/>
      <c r="P41" s="47"/>
    </row>
    <row r="42" spans="12:16" ht="15">
      <c r="L42" s="45" t="s">
        <v>18</v>
      </c>
      <c r="M42" s="45"/>
      <c r="N42" s="47">
        <f>VLOOKUP($N$38,'Datos de los empleados'!$A$3:$H$98,4,FALSE)</f>
        <v>2080</v>
      </c>
      <c r="O42" s="47"/>
      <c r="P42" s="47"/>
    </row>
    <row r="43" spans="12:16" ht="15">
      <c r="L43" s="45" t="s">
        <v>135</v>
      </c>
      <c r="M43" s="45"/>
      <c r="N43" s="47">
        <f>VLOOKUP($N$38,'Datos de los empleados'!$A$3:$H$98,5,FALSE)</f>
        <v>160</v>
      </c>
      <c r="O43" s="47"/>
      <c r="P43" s="47"/>
    </row>
    <row r="44" spans="12:16" ht="15">
      <c r="L44" s="45" t="s">
        <v>136</v>
      </c>
      <c r="M44" s="45"/>
      <c r="N44" s="46">
        <f>VLOOKUP($N$38,'Datos de los empleados'!$A$3:$H$98,7,FALSE)</f>
        <v>3</v>
      </c>
      <c r="O44" s="46"/>
      <c r="P44" s="46"/>
    </row>
    <row r="45" spans="12:16" ht="30.75" customHeight="1">
      <c r="L45" s="44" t="s">
        <v>138</v>
      </c>
      <c r="M45" s="45"/>
      <c r="N45" s="46">
        <f>VLOOKUP($N$38,'Datos de los empleados'!$A$3:$H$98,8,FALSE)</f>
        <v>4</v>
      </c>
      <c r="O45" s="46"/>
      <c r="P45" s="46"/>
    </row>
  </sheetData>
  <sheetProtection/>
  <mergeCells count="18">
    <mergeCell ref="N39:P39"/>
    <mergeCell ref="N38:P38"/>
    <mergeCell ref="L44:M44"/>
    <mergeCell ref="N41:P41"/>
    <mergeCell ref="L38:M38"/>
    <mergeCell ref="L39:M39"/>
    <mergeCell ref="L40:M40"/>
    <mergeCell ref="L41:M41"/>
    <mergeCell ref="M1:N1"/>
    <mergeCell ref="L45:M45"/>
    <mergeCell ref="N45:P45"/>
    <mergeCell ref="N44:P44"/>
    <mergeCell ref="N43:P43"/>
    <mergeCell ref="N42:P42"/>
    <mergeCell ref="L42:M42"/>
    <mergeCell ref="L43:M43"/>
    <mergeCell ref="B3:Q3"/>
    <mergeCell ref="N40:P40"/>
  </mergeCells>
  <dataValidations count="1">
    <dataValidation type="list" allowBlank="1" showInputMessage="1" showErrorMessage="1" sqref="S19">
      <formula1>$Z$6:$Z$12</formula1>
    </dataValidation>
  </dataValidations>
  <printOptions/>
  <pageMargins left="0.75" right="0.75" top="1" bottom="1" header="0.3" footer="0.3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showGridLines="0" zoomScalePageLayoutView="0" workbookViewId="0" topLeftCell="A2">
      <selection activeCell="F22" sqref="F22"/>
    </sheetView>
  </sheetViews>
  <sheetFormatPr defaultColWidth="9.140625" defaultRowHeight="15"/>
  <cols>
    <col min="1" max="1" width="23.421875" style="0" bestFit="1" customWidth="1"/>
    <col min="2" max="2" width="10.7109375" style="1" bestFit="1" customWidth="1"/>
    <col min="3" max="3" width="10.140625" style="3" customWidth="1"/>
    <col min="4" max="4" width="9.421875" style="3" customWidth="1"/>
    <col min="5" max="5" width="9.421875" style="3" bestFit="1" customWidth="1"/>
    <col min="6" max="6" width="17.28125" style="0" bestFit="1" customWidth="1"/>
    <col min="7" max="7" width="14.00390625" style="0" customWidth="1"/>
    <col min="8" max="8" width="25.421875" style="0" customWidth="1"/>
  </cols>
  <sheetData>
    <row r="2" spans="1:8" s="31" customFormat="1" ht="30">
      <c r="A2" s="27" t="s">
        <v>139</v>
      </c>
      <c r="B2" s="28" t="s">
        <v>140</v>
      </c>
      <c r="C2" s="29" t="s">
        <v>134</v>
      </c>
      <c r="D2" s="29" t="s">
        <v>18</v>
      </c>
      <c r="E2" s="29" t="s">
        <v>135</v>
      </c>
      <c r="F2" s="27" t="s">
        <v>132</v>
      </c>
      <c r="G2" s="30" t="s">
        <v>141</v>
      </c>
      <c r="H2" s="27" t="s">
        <v>137</v>
      </c>
    </row>
    <row r="3" spans="1:8" ht="15">
      <c r="A3" s="21" t="s">
        <v>21</v>
      </c>
      <c r="B3" s="22">
        <v>39211</v>
      </c>
      <c r="C3" s="23">
        <v>16000</v>
      </c>
      <c r="D3" s="23">
        <v>2080</v>
      </c>
      <c r="E3" s="23">
        <v>160</v>
      </c>
      <c r="F3" s="21" t="s">
        <v>2</v>
      </c>
      <c r="G3" s="21">
        <v>3</v>
      </c>
      <c r="H3" s="21">
        <v>4</v>
      </c>
    </row>
    <row r="4" spans="1:8" ht="15">
      <c r="A4" s="24" t="s">
        <v>22</v>
      </c>
      <c r="B4" s="25">
        <v>37637</v>
      </c>
      <c r="C4" s="26">
        <v>25000</v>
      </c>
      <c r="D4" s="26">
        <v>750</v>
      </c>
      <c r="E4" s="26">
        <v>750</v>
      </c>
      <c r="F4" s="24" t="s">
        <v>1</v>
      </c>
      <c r="G4" s="24">
        <v>8</v>
      </c>
      <c r="H4" s="24">
        <v>1</v>
      </c>
    </row>
    <row r="5" spans="1:8" ht="15">
      <c r="A5" s="21" t="s">
        <v>23</v>
      </c>
      <c r="B5" s="22">
        <v>39581</v>
      </c>
      <c r="C5" s="23">
        <v>25000</v>
      </c>
      <c r="D5" s="23">
        <v>1500</v>
      </c>
      <c r="E5" s="23">
        <v>750</v>
      </c>
      <c r="F5" s="21" t="s">
        <v>6</v>
      </c>
      <c r="G5" s="21">
        <v>6</v>
      </c>
      <c r="H5" s="21">
        <v>2</v>
      </c>
    </row>
    <row r="6" spans="1:8" ht="15">
      <c r="A6" s="24" t="s">
        <v>24</v>
      </c>
      <c r="B6" s="25">
        <v>39283</v>
      </c>
      <c r="C6" s="26">
        <v>26000</v>
      </c>
      <c r="D6" s="26">
        <v>3380</v>
      </c>
      <c r="E6" s="26">
        <v>780</v>
      </c>
      <c r="F6" s="24" t="s">
        <v>2</v>
      </c>
      <c r="G6" s="24">
        <v>8</v>
      </c>
      <c r="H6" s="24">
        <v>4</v>
      </c>
    </row>
    <row r="7" spans="1:8" ht="15">
      <c r="A7" s="21" t="s">
        <v>25</v>
      </c>
      <c r="B7" s="22">
        <v>38146</v>
      </c>
      <c r="C7" s="23">
        <v>27000</v>
      </c>
      <c r="D7" s="23">
        <v>810</v>
      </c>
      <c r="E7" s="23">
        <v>2160</v>
      </c>
      <c r="F7" s="21" t="s">
        <v>3</v>
      </c>
      <c r="G7" s="21">
        <v>9</v>
      </c>
      <c r="H7" s="21">
        <v>1</v>
      </c>
    </row>
    <row r="8" spans="1:8" ht="15">
      <c r="A8" s="24" t="s">
        <v>26</v>
      </c>
      <c r="B8" s="25">
        <v>38777</v>
      </c>
      <c r="C8" s="26">
        <v>27000</v>
      </c>
      <c r="D8" s="26">
        <v>4500</v>
      </c>
      <c r="E8" s="26">
        <v>0</v>
      </c>
      <c r="F8" s="24" t="s">
        <v>3</v>
      </c>
      <c r="G8" s="24">
        <v>7</v>
      </c>
      <c r="H8" s="24">
        <v>5</v>
      </c>
    </row>
    <row r="9" spans="1:8" ht="15">
      <c r="A9" s="21" t="s">
        <v>27</v>
      </c>
      <c r="B9" s="22">
        <v>37185</v>
      </c>
      <c r="C9" s="23">
        <v>28000</v>
      </c>
      <c r="D9" s="23">
        <v>4200</v>
      </c>
      <c r="E9" s="23">
        <v>0</v>
      </c>
      <c r="F9" s="21" t="s">
        <v>16</v>
      </c>
      <c r="G9" s="21">
        <v>6</v>
      </c>
      <c r="H9" s="21">
        <v>5</v>
      </c>
    </row>
    <row r="10" spans="1:8" ht="15">
      <c r="A10" s="24" t="s">
        <v>28</v>
      </c>
      <c r="B10" s="25">
        <v>38620</v>
      </c>
      <c r="C10" s="26">
        <v>28000</v>
      </c>
      <c r="D10" s="26">
        <v>3640</v>
      </c>
      <c r="E10" s="26">
        <v>1400</v>
      </c>
      <c r="F10" s="24" t="s">
        <v>1</v>
      </c>
      <c r="G10" s="24">
        <v>7</v>
      </c>
      <c r="H10" s="24">
        <v>4</v>
      </c>
    </row>
    <row r="11" spans="1:8" ht="15">
      <c r="A11" s="21" t="s">
        <v>29</v>
      </c>
      <c r="B11" s="22">
        <v>37303</v>
      </c>
      <c r="C11" s="23">
        <v>30000</v>
      </c>
      <c r="D11" s="23">
        <v>3300</v>
      </c>
      <c r="E11" s="23">
        <v>3000</v>
      </c>
      <c r="F11" s="21" t="s">
        <v>5</v>
      </c>
      <c r="G11" s="21">
        <v>4</v>
      </c>
      <c r="H11" s="21">
        <v>4</v>
      </c>
    </row>
    <row r="12" spans="1:8" ht="15">
      <c r="A12" s="24" t="s">
        <v>30</v>
      </c>
      <c r="B12" s="25">
        <v>37741</v>
      </c>
      <c r="C12" s="26">
        <v>30000</v>
      </c>
      <c r="D12" s="26">
        <v>1800</v>
      </c>
      <c r="E12" s="26">
        <v>1800</v>
      </c>
      <c r="F12" s="24" t="s">
        <v>4</v>
      </c>
      <c r="G12" s="24">
        <v>1</v>
      </c>
      <c r="H12" s="24">
        <v>2</v>
      </c>
    </row>
    <row r="13" spans="1:8" ht="15">
      <c r="A13" s="21" t="s">
        <v>31</v>
      </c>
      <c r="B13" s="22">
        <v>37702</v>
      </c>
      <c r="C13" s="23">
        <v>31000</v>
      </c>
      <c r="D13" s="23">
        <v>2790</v>
      </c>
      <c r="E13" s="23">
        <v>310</v>
      </c>
      <c r="F13" s="21" t="s">
        <v>1</v>
      </c>
      <c r="G13" s="21">
        <v>4</v>
      </c>
      <c r="H13" s="21">
        <v>3</v>
      </c>
    </row>
    <row r="14" spans="1:8" ht="15">
      <c r="A14" s="24" t="s">
        <v>32</v>
      </c>
      <c r="B14" s="25">
        <v>39203</v>
      </c>
      <c r="C14" s="26">
        <v>31000</v>
      </c>
      <c r="D14" s="26">
        <v>1240</v>
      </c>
      <c r="E14" s="26">
        <v>930</v>
      </c>
      <c r="F14" s="24" t="s">
        <v>6</v>
      </c>
      <c r="G14" s="24">
        <v>2</v>
      </c>
      <c r="H14" s="24">
        <v>1</v>
      </c>
    </row>
    <row r="15" spans="1:8" ht="15">
      <c r="A15" s="21" t="s">
        <v>33</v>
      </c>
      <c r="B15" s="22">
        <v>37015</v>
      </c>
      <c r="C15" s="23">
        <v>32000</v>
      </c>
      <c r="D15" s="23">
        <v>2240</v>
      </c>
      <c r="E15" s="23">
        <v>0</v>
      </c>
      <c r="F15" s="21" t="s">
        <v>16</v>
      </c>
      <c r="G15" s="21">
        <v>9</v>
      </c>
      <c r="H15" s="21">
        <v>2</v>
      </c>
    </row>
    <row r="16" spans="1:8" ht="15">
      <c r="A16" s="24" t="s">
        <v>34</v>
      </c>
      <c r="B16" s="25">
        <v>39381</v>
      </c>
      <c r="C16" s="26">
        <v>32000</v>
      </c>
      <c r="D16" s="26">
        <v>4160</v>
      </c>
      <c r="E16" s="26">
        <v>640</v>
      </c>
      <c r="F16" s="24" t="s">
        <v>16</v>
      </c>
      <c r="G16" s="24">
        <v>8</v>
      </c>
      <c r="H16" s="24">
        <v>4</v>
      </c>
    </row>
    <row r="17" spans="1:8" ht="15">
      <c r="A17" s="21" t="s">
        <v>35</v>
      </c>
      <c r="B17" s="22">
        <v>36817</v>
      </c>
      <c r="C17" s="23">
        <v>34000</v>
      </c>
      <c r="D17" s="23">
        <v>4420</v>
      </c>
      <c r="E17" s="23">
        <v>2040</v>
      </c>
      <c r="F17" s="21" t="s">
        <v>1</v>
      </c>
      <c r="G17" s="21">
        <v>8</v>
      </c>
      <c r="H17" s="21">
        <v>4</v>
      </c>
    </row>
    <row r="18" spans="1:8" ht="15">
      <c r="A18" s="24" t="s">
        <v>36</v>
      </c>
      <c r="B18" s="25">
        <v>39317</v>
      </c>
      <c r="C18" s="26">
        <v>34000</v>
      </c>
      <c r="D18" s="26">
        <v>4080</v>
      </c>
      <c r="E18" s="26">
        <v>3060</v>
      </c>
      <c r="F18" s="24" t="s">
        <v>17</v>
      </c>
      <c r="G18" s="24">
        <v>5</v>
      </c>
      <c r="H18" s="24">
        <v>4</v>
      </c>
    </row>
    <row r="19" spans="1:8" ht="15">
      <c r="A19" s="21" t="s">
        <v>37</v>
      </c>
      <c r="B19" s="22">
        <v>38726</v>
      </c>
      <c r="C19" s="23">
        <v>35000</v>
      </c>
      <c r="D19" s="23">
        <v>1750</v>
      </c>
      <c r="E19" s="23">
        <v>1050</v>
      </c>
      <c r="F19" s="21" t="s">
        <v>4</v>
      </c>
      <c r="G19" s="21">
        <v>7</v>
      </c>
      <c r="H19" s="21">
        <v>2</v>
      </c>
    </row>
    <row r="20" spans="1:8" ht="15">
      <c r="A20" s="24" t="s">
        <v>38</v>
      </c>
      <c r="B20" s="25">
        <v>39364</v>
      </c>
      <c r="C20" s="26">
        <v>35000</v>
      </c>
      <c r="D20" s="26">
        <v>3500</v>
      </c>
      <c r="E20" s="26">
        <v>2100</v>
      </c>
      <c r="F20" s="24" t="s">
        <v>16</v>
      </c>
      <c r="G20" s="24">
        <v>8</v>
      </c>
      <c r="H20" s="24">
        <v>3</v>
      </c>
    </row>
    <row r="21" spans="1:8" ht="15">
      <c r="A21" s="21" t="s">
        <v>39</v>
      </c>
      <c r="B21" s="22">
        <v>38809</v>
      </c>
      <c r="C21" s="23">
        <v>35000</v>
      </c>
      <c r="D21" s="23">
        <v>26000</v>
      </c>
      <c r="E21" s="23">
        <v>0</v>
      </c>
      <c r="F21" s="21" t="s">
        <v>0</v>
      </c>
      <c r="G21" s="21">
        <v>1</v>
      </c>
      <c r="H21" s="21">
        <v>3</v>
      </c>
    </row>
    <row r="22" spans="1:8" ht="15">
      <c r="A22" s="24" t="s">
        <v>40</v>
      </c>
      <c r="B22" s="25">
        <v>39795</v>
      </c>
      <c r="C22" s="26">
        <v>36000</v>
      </c>
      <c r="D22" s="26">
        <v>2520.0000000000005</v>
      </c>
      <c r="E22" s="26">
        <v>1800</v>
      </c>
      <c r="F22" s="24" t="s">
        <v>3</v>
      </c>
      <c r="G22" s="24">
        <v>1</v>
      </c>
      <c r="H22" s="24">
        <v>2</v>
      </c>
    </row>
    <row r="23" spans="1:8" ht="15">
      <c r="A23" s="21" t="s">
        <v>41</v>
      </c>
      <c r="B23" s="22">
        <v>39566</v>
      </c>
      <c r="C23" s="23">
        <v>38000</v>
      </c>
      <c r="D23" s="23">
        <v>1900</v>
      </c>
      <c r="E23" s="23">
        <v>0</v>
      </c>
      <c r="F23" s="21" t="s">
        <v>17</v>
      </c>
      <c r="G23" s="21">
        <v>4</v>
      </c>
      <c r="H23" s="21">
        <v>2</v>
      </c>
    </row>
    <row r="24" spans="1:8" ht="15">
      <c r="A24" s="24" t="s">
        <v>42</v>
      </c>
      <c r="B24" s="25">
        <v>39522</v>
      </c>
      <c r="C24" s="26">
        <v>39000</v>
      </c>
      <c r="D24" s="26">
        <v>780</v>
      </c>
      <c r="E24" s="26">
        <v>390</v>
      </c>
      <c r="F24" s="24" t="s">
        <v>3</v>
      </c>
      <c r="G24" s="24">
        <v>9</v>
      </c>
      <c r="H24" s="24">
        <v>1</v>
      </c>
    </row>
    <row r="25" spans="1:8" ht="15">
      <c r="A25" s="21" t="s">
        <v>43</v>
      </c>
      <c r="B25" s="22">
        <v>38644</v>
      </c>
      <c r="C25" s="23">
        <v>40000</v>
      </c>
      <c r="D25" s="23">
        <v>5600.000000000001</v>
      </c>
      <c r="E25" s="23">
        <v>0</v>
      </c>
      <c r="F25" s="21" t="s">
        <v>5</v>
      </c>
      <c r="G25" s="21">
        <v>7</v>
      </c>
      <c r="H25" s="21">
        <v>5</v>
      </c>
    </row>
    <row r="26" spans="1:8" ht="15">
      <c r="A26" s="24" t="s">
        <v>44</v>
      </c>
      <c r="B26" s="25">
        <v>37969</v>
      </c>
      <c r="C26" s="26">
        <v>40000</v>
      </c>
      <c r="D26" s="26">
        <v>1600</v>
      </c>
      <c r="E26" s="26">
        <v>1600</v>
      </c>
      <c r="F26" s="24" t="s">
        <v>2</v>
      </c>
      <c r="G26" s="24">
        <v>6</v>
      </c>
      <c r="H26" s="24">
        <v>1</v>
      </c>
    </row>
    <row r="27" spans="1:8" ht="15">
      <c r="A27" s="21" t="s">
        <v>45</v>
      </c>
      <c r="B27" s="22">
        <v>39719</v>
      </c>
      <c r="C27" s="23">
        <v>41000</v>
      </c>
      <c r="D27" s="23">
        <v>2050</v>
      </c>
      <c r="E27" s="23">
        <v>1640</v>
      </c>
      <c r="F27" s="21" t="s">
        <v>6</v>
      </c>
      <c r="G27" s="21">
        <v>9</v>
      </c>
      <c r="H27" s="21">
        <v>2</v>
      </c>
    </row>
    <row r="28" spans="1:8" ht="15">
      <c r="A28" s="24" t="s">
        <v>46</v>
      </c>
      <c r="B28" s="25">
        <v>37289</v>
      </c>
      <c r="C28" s="26">
        <v>42000</v>
      </c>
      <c r="D28" s="26">
        <v>2520</v>
      </c>
      <c r="E28" s="26">
        <v>3780</v>
      </c>
      <c r="F28" s="24" t="s">
        <v>4</v>
      </c>
      <c r="G28" s="24">
        <v>9</v>
      </c>
      <c r="H28" s="24">
        <v>2</v>
      </c>
    </row>
    <row r="29" spans="1:8" ht="15">
      <c r="A29" s="21" t="s">
        <v>47</v>
      </c>
      <c r="B29" s="22">
        <v>37021</v>
      </c>
      <c r="C29" s="23">
        <v>43000</v>
      </c>
      <c r="D29" s="23">
        <v>4730</v>
      </c>
      <c r="E29" s="23">
        <v>0</v>
      </c>
      <c r="F29" s="21" t="s">
        <v>0</v>
      </c>
      <c r="G29" s="21">
        <v>7</v>
      </c>
      <c r="H29" s="21">
        <v>4</v>
      </c>
    </row>
    <row r="30" spans="1:8" ht="15">
      <c r="A30" s="24" t="s">
        <v>48</v>
      </c>
      <c r="B30" s="25">
        <v>36904</v>
      </c>
      <c r="C30" s="26">
        <v>43000</v>
      </c>
      <c r="D30" s="26">
        <v>42000</v>
      </c>
      <c r="E30" s="26">
        <v>0</v>
      </c>
      <c r="F30" s="24" t="s">
        <v>0</v>
      </c>
      <c r="G30" s="24">
        <v>5</v>
      </c>
      <c r="H30" s="24">
        <v>5</v>
      </c>
    </row>
    <row r="31" spans="1:8" ht="15">
      <c r="A31" s="21" t="s">
        <v>49</v>
      </c>
      <c r="B31" s="22">
        <v>38940</v>
      </c>
      <c r="C31" s="23">
        <v>44000</v>
      </c>
      <c r="D31" s="23">
        <v>1320</v>
      </c>
      <c r="E31" s="23">
        <v>880</v>
      </c>
      <c r="F31" s="21" t="s">
        <v>2</v>
      </c>
      <c r="G31" s="21">
        <v>6</v>
      </c>
      <c r="H31" s="21">
        <v>1</v>
      </c>
    </row>
    <row r="32" spans="1:8" ht="15">
      <c r="A32" s="24" t="s">
        <v>50</v>
      </c>
      <c r="B32" s="25">
        <v>36762</v>
      </c>
      <c r="C32" s="26">
        <v>45000</v>
      </c>
      <c r="D32" s="26">
        <v>37000</v>
      </c>
      <c r="E32" s="26">
        <v>0</v>
      </c>
      <c r="F32" s="24" t="s">
        <v>0</v>
      </c>
      <c r="G32" s="24">
        <v>9</v>
      </c>
      <c r="H32" s="24">
        <v>4</v>
      </c>
    </row>
    <row r="33" spans="1:8" ht="15">
      <c r="A33" s="21" t="s">
        <v>51</v>
      </c>
      <c r="B33" s="22">
        <v>38131</v>
      </c>
      <c r="C33" s="23">
        <v>45000</v>
      </c>
      <c r="D33" s="23">
        <v>5850</v>
      </c>
      <c r="E33" s="23">
        <v>4500</v>
      </c>
      <c r="F33" s="21" t="s">
        <v>1</v>
      </c>
      <c r="G33" s="21">
        <v>4</v>
      </c>
      <c r="H33" s="21">
        <v>4</v>
      </c>
    </row>
    <row r="34" spans="1:8" ht="15">
      <c r="A34" s="24" t="s">
        <v>52</v>
      </c>
      <c r="B34" s="25">
        <v>39790</v>
      </c>
      <c r="C34" s="26">
        <v>45000</v>
      </c>
      <c r="D34" s="26">
        <v>900</v>
      </c>
      <c r="E34" s="26">
        <v>0</v>
      </c>
      <c r="F34" s="24" t="s">
        <v>17</v>
      </c>
      <c r="G34" s="24">
        <v>7</v>
      </c>
      <c r="H34" s="24">
        <v>1</v>
      </c>
    </row>
    <row r="35" spans="1:8" ht="15">
      <c r="A35" s="21" t="s">
        <v>53</v>
      </c>
      <c r="B35" s="22">
        <v>38492</v>
      </c>
      <c r="C35" s="23">
        <v>46000</v>
      </c>
      <c r="D35" s="23">
        <v>2300</v>
      </c>
      <c r="E35" s="23">
        <v>0</v>
      </c>
      <c r="F35" s="21" t="s">
        <v>0</v>
      </c>
      <c r="G35" s="21">
        <v>3</v>
      </c>
      <c r="H35" s="21">
        <v>2</v>
      </c>
    </row>
    <row r="36" spans="1:8" ht="15">
      <c r="A36" s="24" t="s">
        <v>54</v>
      </c>
      <c r="B36" s="25">
        <v>37442</v>
      </c>
      <c r="C36" s="26">
        <v>47000</v>
      </c>
      <c r="D36" s="26">
        <v>2820</v>
      </c>
      <c r="E36" s="26">
        <v>470</v>
      </c>
      <c r="F36" s="24" t="s">
        <v>6</v>
      </c>
      <c r="G36" s="24">
        <v>7</v>
      </c>
      <c r="H36" s="24">
        <v>2</v>
      </c>
    </row>
    <row r="37" spans="1:8" ht="15">
      <c r="A37" s="21" t="s">
        <v>55</v>
      </c>
      <c r="B37" s="22">
        <v>37259</v>
      </c>
      <c r="C37" s="23">
        <v>48000</v>
      </c>
      <c r="D37" s="23">
        <v>5760</v>
      </c>
      <c r="E37" s="23">
        <v>4800</v>
      </c>
      <c r="F37" s="21" t="s">
        <v>4</v>
      </c>
      <c r="G37" s="21">
        <v>7</v>
      </c>
      <c r="H37" s="21">
        <v>4</v>
      </c>
    </row>
    <row r="38" spans="1:8" ht="15">
      <c r="A38" s="24" t="s">
        <v>56</v>
      </c>
      <c r="B38" s="25">
        <v>38200</v>
      </c>
      <c r="C38" s="26">
        <v>48000</v>
      </c>
      <c r="D38" s="26">
        <v>3840</v>
      </c>
      <c r="E38" s="26">
        <v>4320</v>
      </c>
      <c r="F38" s="24" t="s">
        <v>2</v>
      </c>
      <c r="G38" s="24">
        <v>8</v>
      </c>
      <c r="H38" s="24">
        <v>3</v>
      </c>
    </row>
    <row r="39" spans="1:8" ht="15">
      <c r="A39" s="21" t="s">
        <v>57</v>
      </c>
      <c r="B39" s="22">
        <v>38397</v>
      </c>
      <c r="C39" s="23">
        <v>48000</v>
      </c>
      <c r="D39" s="23">
        <v>6720.000000000001</v>
      </c>
      <c r="E39" s="23">
        <v>2400</v>
      </c>
      <c r="F39" s="21" t="s">
        <v>4</v>
      </c>
      <c r="G39" s="21">
        <v>4</v>
      </c>
      <c r="H39" s="21">
        <v>5</v>
      </c>
    </row>
    <row r="40" spans="1:8" ht="15">
      <c r="A40" s="24" t="s">
        <v>58</v>
      </c>
      <c r="B40" s="25">
        <v>37952</v>
      </c>
      <c r="C40" s="26">
        <v>48000</v>
      </c>
      <c r="D40" s="26">
        <v>6240</v>
      </c>
      <c r="E40" s="26">
        <v>480</v>
      </c>
      <c r="F40" s="24" t="s">
        <v>3</v>
      </c>
      <c r="G40" s="24">
        <v>6</v>
      </c>
      <c r="H40" s="24">
        <v>4</v>
      </c>
    </row>
    <row r="41" spans="1:8" ht="15">
      <c r="A41" s="21" t="s">
        <v>59</v>
      </c>
      <c r="B41" s="22">
        <v>39476</v>
      </c>
      <c r="C41" s="23">
        <v>48000</v>
      </c>
      <c r="D41" s="23">
        <v>4800</v>
      </c>
      <c r="E41" s="23">
        <v>3360.0000000000005</v>
      </c>
      <c r="F41" s="21" t="s">
        <v>16</v>
      </c>
      <c r="G41" s="21">
        <v>7</v>
      </c>
      <c r="H41" s="21">
        <v>3</v>
      </c>
    </row>
    <row r="42" spans="1:8" ht="15">
      <c r="A42" s="24" t="s">
        <v>60</v>
      </c>
      <c r="B42" s="25">
        <v>39472</v>
      </c>
      <c r="C42" s="26">
        <v>51000</v>
      </c>
      <c r="D42" s="26">
        <v>6630</v>
      </c>
      <c r="E42" s="26">
        <v>2040</v>
      </c>
      <c r="F42" s="24" t="s">
        <v>6</v>
      </c>
      <c r="G42" s="24">
        <v>9</v>
      </c>
      <c r="H42" s="24">
        <v>4</v>
      </c>
    </row>
    <row r="43" spans="1:8" ht="15">
      <c r="A43" s="21" t="s">
        <v>61</v>
      </c>
      <c r="B43" s="22">
        <v>38707</v>
      </c>
      <c r="C43" s="23">
        <v>52000</v>
      </c>
      <c r="D43" s="23">
        <v>1560</v>
      </c>
      <c r="E43" s="23">
        <v>3640.0000000000005</v>
      </c>
      <c r="F43" s="21" t="s">
        <v>16</v>
      </c>
      <c r="G43" s="21">
        <v>11</v>
      </c>
      <c r="H43" s="21">
        <v>1</v>
      </c>
    </row>
    <row r="44" spans="1:8" ht="15">
      <c r="A44" s="24" t="s">
        <v>62</v>
      </c>
      <c r="B44" s="25">
        <v>39261</v>
      </c>
      <c r="C44" s="26">
        <v>53000</v>
      </c>
      <c r="D44" s="26">
        <v>35000</v>
      </c>
      <c r="E44" s="26">
        <v>0</v>
      </c>
      <c r="F44" s="24" t="s">
        <v>0</v>
      </c>
      <c r="G44" s="24">
        <v>3</v>
      </c>
      <c r="H44" s="24">
        <v>3</v>
      </c>
    </row>
    <row r="45" spans="1:8" ht="15">
      <c r="A45" s="21" t="s">
        <v>63</v>
      </c>
      <c r="B45" s="22">
        <v>39258</v>
      </c>
      <c r="C45" s="23">
        <v>53000</v>
      </c>
      <c r="D45" s="23">
        <v>5300</v>
      </c>
      <c r="E45" s="23">
        <v>530</v>
      </c>
      <c r="F45" s="21" t="s">
        <v>3</v>
      </c>
      <c r="G45" s="21">
        <v>3</v>
      </c>
      <c r="H45" s="21">
        <v>3</v>
      </c>
    </row>
    <row r="46" spans="1:8" ht="15">
      <c r="A46" s="24" t="s">
        <v>64</v>
      </c>
      <c r="B46" s="25">
        <v>36867</v>
      </c>
      <c r="C46" s="26">
        <v>54000</v>
      </c>
      <c r="D46" s="26">
        <v>5400</v>
      </c>
      <c r="E46" s="26">
        <v>3780.0000000000005</v>
      </c>
      <c r="F46" s="24" t="s">
        <v>1</v>
      </c>
      <c r="G46" s="24">
        <v>7</v>
      </c>
      <c r="H46" s="24">
        <v>3</v>
      </c>
    </row>
    <row r="47" spans="1:8" ht="15">
      <c r="A47" s="21" t="s">
        <v>65</v>
      </c>
      <c r="B47" s="22">
        <v>36983</v>
      </c>
      <c r="C47" s="23">
        <v>54000</v>
      </c>
      <c r="D47" s="23">
        <v>1620</v>
      </c>
      <c r="E47" s="23">
        <v>4320</v>
      </c>
      <c r="F47" s="21" t="s">
        <v>1</v>
      </c>
      <c r="G47" s="21">
        <v>8</v>
      </c>
      <c r="H47" s="21">
        <v>1</v>
      </c>
    </row>
    <row r="48" spans="1:8" ht="15">
      <c r="A48" s="24" t="s">
        <v>66</v>
      </c>
      <c r="B48" s="25">
        <v>38104</v>
      </c>
      <c r="C48" s="26">
        <v>54000</v>
      </c>
      <c r="D48" s="26">
        <v>5400</v>
      </c>
      <c r="E48" s="26">
        <v>4860</v>
      </c>
      <c r="F48" s="24" t="s">
        <v>4</v>
      </c>
      <c r="G48" s="24">
        <v>6</v>
      </c>
      <c r="H48" s="24">
        <v>3</v>
      </c>
    </row>
    <row r="49" spans="1:8" ht="15">
      <c r="A49" s="21" t="s">
        <v>67</v>
      </c>
      <c r="B49" s="22">
        <v>38776</v>
      </c>
      <c r="C49" s="23">
        <v>54000</v>
      </c>
      <c r="D49" s="23">
        <v>8100</v>
      </c>
      <c r="E49" s="23">
        <v>1620</v>
      </c>
      <c r="F49" s="21" t="s">
        <v>16</v>
      </c>
      <c r="G49" s="21">
        <v>9</v>
      </c>
      <c r="H49" s="21">
        <v>5</v>
      </c>
    </row>
    <row r="50" spans="1:8" ht="15">
      <c r="A50" s="24" t="s">
        <v>68</v>
      </c>
      <c r="B50" s="25">
        <v>37246</v>
      </c>
      <c r="C50" s="26">
        <v>55000</v>
      </c>
      <c r="D50" s="26">
        <v>1100</v>
      </c>
      <c r="E50" s="26">
        <v>0</v>
      </c>
      <c r="F50" s="24" t="s">
        <v>17</v>
      </c>
      <c r="G50" s="24">
        <v>9</v>
      </c>
      <c r="H50" s="24">
        <v>1</v>
      </c>
    </row>
    <row r="51" spans="1:8" ht="15">
      <c r="A51" s="21" t="s">
        <v>69</v>
      </c>
      <c r="B51" s="22">
        <v>37932</v>
      </c>
      <c r="C51" s="23">
        <v>57000</v>
      </c>
      <c r="D51" s="23">
        <v>3990.0000000000005</v>
      </c>
      <c r="E51" s="23">
        <v>570</v>
      </c>
      <c r="F51" s="21" t="s">
        <v>2</v>
      </c>
      <c r="G51" s="21">
        <v>8</v>
      </c>
      <c r="H51" s="21">
        <v>2</v>
      </c>
    </row>
    <row r="52" spans="1:8" ht="15">
      <c r="A52" s="24" t="s">
        <v>70</v>
      </c>
      <c r="B52" s="25">
        <v>37959</v>
      </c>
      <c r="C52" s="26">
        <v>57000</v>
      </c>
      <c r="D52" s="26">
        <v>5130</v>
      </c>
      <c r="E52" s="26">
        <v>3420</v>
      </c>
      <c r="F52" s="24" t="s">
        <v>3</v>
      </c>
      <c r="G52" s="24">
        <v>6</v>
      </c>
      <c r="H52" s="24">
        <v>3</v>
      </c>
    </row>
    <row r="53" spans="1:8" ht="15">
      <c r="A53" s="21" t="s">
        <v>71</v>
      </c>
      <c r="B53" s="22">
        <v>36777</v>
      </c>
      <c r="C53" s="23">
        <v>58000</v>
      </c>
      <c r="D53" s="23">
        <v>5220</v>
      </c>
      <c r="E53" s="23">
        <v>5220</v>
      </c>
      <c r="F53" s="21" t="s">
        <v>2</v>
      </c>
      <c r="G53" s="21">
        <v>5</v>
      </c>
      <c r="H53" s="21">
        <v>3</v>
      </c>
    </row>
    <row r="54" spans="1:8" ht="15">
      <c r="A54" s="24" t="s">
        <v>72</v>
      </c>
      <c r="B54" s="25">
        <v>37218</v>
      </c>
      <c r="C54" s="26">
        <v>59000</v>
      </c>
      <c r="D54" s="26">
        <v>8850</v>
      </c>
      <c r="E54" s="26">
        <v>0</v>
      </c>
      <c r="F54" s="24" t="s">
        <v>6</v>
      </c>
      <c r="G54" s="24">
        <v>3</v>
      </c>
      <c r="H54" s="24">
        <v>5</v>
      </c>
    </row>
    <row r="55" spans="1:8" ht="15">
      <c r="A55" s="21" t="s">
        <v>73</v>
      </c>
      <c r="B55" s="22">
        <v>37186</v>
      </c>
      <c r="C55" s="23">
        <v>59000</v>
      </c>
      <c r="D55" s="23">
        <v>5900</v>
      </c>
      <c r="E55" s="23">
        <v>0</v>
      </c>
      <c r="F55" s="21" t="s">
        <v>17</v>
      </c>
      <c r="G55" s="21">
        <v>7</v>
      </c>
      <c r="H55" s="21">
        <v>3</v>
      </c>
    </row>
    <row r="56" spans="1:8" ht="15">
      <c r="A56" s="24" t="s">
        <v>74</v>
      </c>
      <c r="B56" s="25">
        <v>37188</v>
      </c>
      <c r="C56" s="26">
        <v>59000</v>
      </c>
      <c r="D56" s="26">
        <v>5310</v>
      </c>
      <c r="E56" s="26">
        <v>590</v>
      </c>
      <c r="F56" s="24" t="s">
        <v>17</v>
      </c>
      <c r="G56" s="24">
        <v>7</v>
      </c>
      <c r="H56" s="24">
        <v>3</v>
      </c>
    </row>
    <row r="57" spans="1:8" ht="15">
      <c r="A57" s="21" t="s">
        <v>75</v>
      </c>
      <c r="B57" s="22">
        <v>39124</v>
      </c>
      <c r="C57" s="23">
        <v>59000</v>
      </c>
      <c r="D57" s="23">
        <v>7080</v>
      </c>
      <c r="E57" s="23">
        <v>1180</v>
      </c>
      <c r="F57" s="21" t="s">
        <v>5</v>
      </c>
      <c r="G57" s="21">
        <v>5</v>
      </c>
      <c r="H57" s="21">
        <v>4</v>
      </c>
    </row>
    <row r="58" spans="1:8" ht="15">
      <c r="A58" s="24" t="s">
        <v>76</v>
      </c>
      <c r="B58" s="25">
        <v>39301</v>
      </c>
      <c r="C58" s="26">
        <v>60000</v>
      </c>
      <c r="D58" s="26">
        <v>8400</v>
      </c>
      <c r="E58" s="26">
        <v>0</v>
      </c>
      <c r="F58" s="24" t="s">
        <v>0</v>
      </c>
      <c r="G58" s="24">
        <v>8</v>
      </c>
      <c r="H58" s="24">
        <v>5</v>
      </c>
    </row>
    <row r="59" spans="1:8" ht="15">
      <c r="A59" s="21" t="s">
        <v>77</v>
      </c>
      <c r="B59" s="22">
        <v>38145</v>
      </c>
      <c r="C59" s="23">
        <v>62000</v>
      </c>
      <c r="D59" s="23">
        <v>8060</v>
      </c>
      <c r="E59" s="23">
        <v>3100</v>
      </c>
      <c r="F59" s="21" t="s">
        <v>16</v>
      </c>
      <c r="G59" s="21">
        <v>9</v>
      </c>
      <c r="H59" s="21">
        <v>4</v>
      </c>
    </row>
    <row r="60" spans="1:8" ht="15">
      <c r="A60" s="24" t="s">
        <v>78</v>
      </c>
      <c r="B60" s="25">
        <v>38477</v>
      </c>
      <c r="C60" s="26">
        <v>62000</v>
      </c>
      <c r="D60" s="26">
        <v>8060</v>
      </c>
      <c r="E60" s="26">
        <v>1240</v>
      </c>
      <c r="F60" s="24" t="s">
        <v>2</v>
      </c>
      <c r="G60" s="24">
        <v>6</v>
      </c>
      <c r="H60" s="24">
        <v>4</v>
      </c>
    </row>
    <row r="61" spans="1:8" ht="15">
      <c r="A61" s="21" t="s">
        <v>79</v>
      </c>
      <c r="B61" s="22">
        <v>37065</v>
      </c>
      <c r="C61" s="23">
        <v>63000</v>
      </c>
      <c r="D61" s="23">
        <v>7560</v>
      </c>
      <c r="E61" s="23">
        <v>4410</v>
      </c>
      <c r="F61" s="21" t="s">
        <v>17</v>
      </c>
      <c r="G61" s="21">
        <v>9</v>
      </c>
      <c r="H61" s="21">
        <v>4</v>
      </c>
    </row>
    <row r="62" spans="1:8" ht="15">
      <c r="A62" s="24" t="s">
        <v>80</v>
      </c>
      <c r="B62" s="25">
        <v>37929</v>
      </c>
      <c r="C62" s="26">
        <v>63000</v>
      </c>
      <c r="D62" s="26">
        <v>7560</v>
      </c>
      <c r="E62" s="26">
        <v>0</v>
      </c>
      <c r="F62" s="24" t="s">
        <v>17</v>
      </c>
      <c r="G62" s="24">
        <v>4</v>
      </c>
      <c r="H62" s="24">
        <v>4</v>
      </c>
    </row>
    <row r="63" spans="1:8" ht="15">
      <c r="A63" s="21" t="s">
        <v>81</v>
      </c>
      <c r="B63" s="22">
        <v>39638</v>
      </c>
      <c r="C63" s="23">
        <v>63000</v>
      </c>
      <c r="D63" s="23">
        <v>3150</v>
      </c>
      <c r="E63" s="23">
        <v>3780</v>
      </c>
      <c r="F63" s="21" t="s">
        <v>4</v>
      </c>
      <c r="G63" s="21">
        <v>3</v>
      </c>
      <c r="H63" s="21">
        <v>2</v>
      </c>
    </row>
    <row r="64" spans="1:8" ht="15">
      <c r="A64" s="24" t="s">
        <v>82</v>
      </c>
      <c r="B64" s="25">
        <v>37228</v>
      </c>
      <c r="C64" s="26">
        <v>64000</v>
      </c>
      <c r="D64" s="26">
        <v>2560</v>
      </c>
      <c r="E64" s="26">
        <v>0</v>
      </c>
      <c r="F64" s="24" t="s">
        <v>1</v>
      </c>
      <c r="G64" s="24">
        <v>3</v>
      </c>
      <c r="H64" s="24">
        <v>1</v>
      </c>
    </row>
    <row r="65" spans="1:8" ht="15">
      <c r="A65" s="21" t="s">
        <v>83</v>
      </c>
      <c r="B65" s="22">
        <v>37921</v>
      </c>
      <c r="C65" s="23">
        <v>64000</v>
      </c>
      <c r="D65" s="23">
        <v>8320</v>
      </c>
      <c r="E65" s="23">
        <v>5120</v>
      </c>
      <c r="F65" s="21" t="s">
        <v>1</v>
      </c>
      <c r="G65" s="21">
        <v>6</v>
      </c>
      <c r="H65" s="21">
        <v>4</v>
      </c>
    </row>
    <row r="66" spans="1:8" ht="15">
      <c r="A66" s="24" t="s">
        <v>84</v>
      </c>
      <c r="B66" s="25">
        <v>39407</v>
      </c>
      <c r="C66" s="26">
        <v>64000</v>
      </c>
      <c r="D66" s="26">
        <v>5760</v>
      </c>
      <c r="E66" s="26">
        <v>0</v>
      </c>
      <c r="F66" s="24" t="s">
        <v>17</v>
      </c>
      <c r="G66" s="24">
        <v>4</v>
      </c>
      <c r="H66" s="24">
        <v>3</v>
      </c>
    </row>
    <row r="67" spans="1:8" ht="15">
      <c r="A67" s="21" t="s">
        <v>85</v>
      </c>
      <c r="B67" s="22">
        <v>39342</v>
      </c>
      <c r="C67" s="23">
        <v>65000</v>
      </c>
      <c r="D67" s="23">
        <v>3900</v>
      </c>
      <c r="E67" s="23">
        <v>0</v>
      </c>
      <c r="F67" s="21" t="s">
        <v>3</v>
      </c>
      <c r="G67" s="21">
        <v>4</v>
      </c>
      <c r="H67" s="21">
        <v>2</v>
      </c>
    </row>
    <row r="68" spans="1:8" ht="15">
      <c r="A68" s="24" t="s">
        <v>86</v>
      </c>
      <c r="B68" s="25">
        <v>38824</v>
      </c>
      <c r="C68" s="26">
        <v>65000</v>
      </c>
      <c r="D68" s="26">
        <v>1300</v>
      </c>
      <c r="E68" s="26">
        <v>1300</v>
      </c>
      <c r="F68" s="24" t="s">
        <v>6</v>
      </c>
      <c r="G68" s="24">
        <v>4</v>
      </c>
      <c r="H68" s="24">
        <v>1</v>
      </c>
    </row>
    <row r="69" spans="1:8" ht="15">
      <c r="A69" s="21" t="s">
        <v>87</v>
      </c>
      <c r="B69" s="22">
        <v>37170</v>
      </c>
      <c r="C69" s="23">
        <v>66000</v>
      </c>
      <c r="D69" s="23">
        <v>2640</v>
      </c>
      <c r="E69" s="23">
        <v>1320</v>
      </c>
      <c r="F69" s="21" t="s">
        <v>4</v>
      </c>
      <c r="G69" s="21">
        <v>9</v>
      </c>
      <c r="H69" s="21">
        <v>1</v>
      </c>
    </row>
    <row r="70" spans="1:8" ht="15">
      <c r="A70" s="24" t="s">
        <v>88</v>
      </c>
      <c r="B70" s="25">
        <v>39188</v>
      </c>
      <c r="C70" s="26">
        <v>66000</v>
      </c>
      <c r="D70" s="26">
        <v>1320</v>
      </c>
      <c r="E70" s="26">
        <v>1980</v>
      </c>
      <c r="F70" s="24" t="s">
        <v>3</v>
      </c>
      <c r="G70" s="24">
        <v>1</v>
      </c>
      <c r="H70" s="24">
        <v>1</v>
      </c>
    </row>
    <row r="71" spans="1:8" ht="15">
      <c r="A71" s="21" t="s">
        <v>89</v>
      </c>
      <c r="B71" s="22">
        <v>39400</v>
      </c>
      <c r="C71" s="23">
        <v>67000</v>
      </c>
      <c r="D71" s="23">
        <v>41000</v>
      </c>
      <c r="E71" s="23">
        <v>0</v>
      </c>
      <c r="F71" s="21" t="s">
        <v>0</v>
      </c>
      <c r="G71" s="21">
        <v>8</v>
      </c>
      <c r="H71" s="21">
        <v>3</v>
      </c>
    </row>
    <row r="72" spans="1:8" ht="15">
      <c r="A72" s="24" t="s">
        <v>90</v>
      </c>
      <c r="B72" s="25">
        <v>39073</v>
      </c>
      <c r="C72" s="26">
        <v>67000</v>
      </c>
      <c r="D72" s="26">
        <v>8040</v>
      </c>
      <c r="E72" s="26">
        <v>3350</v>
      </c>
      <c r="F72" s="24" t="s">
        <v>2</v>
      </c>
      <c r="G72" s="24">
        <v>8</v>
      </c>
      <c r="H72" s="24">
        <v>4</v>
      </c>
    </row>
    <row r="73" spans="1:8" ht="15">
      <c r="A73" s="21" t="s">
        <v>91</v>
      </c>
      <c r="B73" s="22">
        <v>37770</v>
      </c>
      <c r="C73" s="23">
        <v>68000</v>
      </c>
      <c r="D73" s="23">
        <v>8840</v>
      </c>
      <c r="E73" s="23">
        <v>5440</v>
      </c>
      <c r="F73" s="21" t="s">
        <v>6</v>
      </c>
      <c r="G73" s="21">
        <v>4</v>
      </c>
      <c r="H73" s="21">
        <v>4</v>
      </c>
    </row>
    <row r="74" spans="1:8" ht="15">
      <c r="A74" s="24" t="s">
        <v>92</v>
      </c>
      <c r="B74" s="25">
        <v>36745</v>
      </c>
      <c r="C74" s="26">
        <v>72000</v>
      </c>
      <c r="D74" s="26">
        <v>2880</v>
      </c>
      <c r="E74" s="26">
        <v>6480</v>
      </c>
      <c r="F74" s="24" t="s">
        <v>16</v>
      </c>
      <c r="G74" s="24">
        <v>15</v>
      </c>
      <c r="H74" s="24">
        <v>1</v>
      </c>
    </row>
    <row r="75" spans="1:8" ht="15">
      <c r="A75" s="21" t="s">
        <v>93</v>
      </c>
      <c r="B75" s="22">
        <v>38568</v>
      </c>
      <c r="C75" s="23">
        <v>72000</v>
      </c>
      <c r="D75" s="23">
        <v>2160</v>
      </c>
      <c r="E75" s="23">
        <v>2880</v>
      </c>
      <c r="F75" s="21" t="s">
        <v>4</v>
      </c>
      <c r="G75" s="21">
        <v>7</v>
      </c>
      <c r="H75" s="21">
        <v>1</v>
      </c>
    </row>
    <row r="76" spans="1:8" ht="15">
      <c r="A76" s="24" t="s">
        <v>94</v>
      </c>
      <c r="B76" s="25">
        <v>38310</v>
      </c>
      <c r="C76" s="26">
        <v>73000</v>
      </c>
      <c r="D76" s="26">
        <v>1460</v>
      </c>
      <c r="E76" s="26">
        <v>5110.000000000001</v>
      </c>
      <c r="F76" s="24" t="s">
        <v>17</v>
      </c>
      <c r="G76" s="24">
        <v>8</v>
      </c>
      <c r="H76" s="24">
        <v>1</v>
      </c>
    </row>
    <row r="77" spans="1:8" ht="15">
      <c r="A77" s="21" t="s">
        <v>95</v>
      </c>
      <c r="B77" s="22">
        <v>37823</v>
      </c>
      <c r="C77" s="23">
        <v>74000</v>
      </c>
      <c r="D77" s="23">
        <v>8140</v>
      </c>
      <c r="E77" s="23">
        <v>2220</v>
      </c>
      <c r="F77" s="21" t="s">
        <v>4</v>
      </c>
      <c r="G77" s="21">
        <v>9</v>
      </c>
      <c r="H77" s="21">
        <v>4</v>
      </c>
    </row>
    <row r="78" spans="1:8" ht="15">
      <c r="A78" s="24" t="s">
        <v>96</v>
      </c>
      <c r="B78" s="25">
        <v>37246</v>
      </c>
      <c r="C78" s="26">
        <v>75000</v>
      </c>
      <c r="D78" s="26">
        <v>9750</v>
      </c>
      <c r="E78" s="26">
        <v>1500</v>
      </c>
      <c r="F78" s="24" t="s">
        <v>1</v>
      </c>
      <c r="G78" s="24">
        <v>6</v>
      </c>
      <c r="H78" s="24">
        <v>4</v>
      </c>
    </row>
    <row r="79" spans="1:8" ht="15">
      <c r="A79" s="21" t="s">
        <v>97</v>
      </c>
      <c r="B79" s="22">
        <v>38420</v>
      </c>
      <c r="C79" s="23">
        <v>76000</v>
      </c>
      <c r="D79" s="23">
        <v>7600</v>
      </c>
      <c r="E79" s="23">
        <v>2280</v>
      </c>
      <c r="F79" s="21" t="s">
        <v>16</v>
      </c>
      <c r="G79" s="21">
        <v>9</v>
      </c>
      <c r="H79" s="21">
        <v>3</v>
      </c>
    </row>
    <row r="80" spans="1:8" ht="15">
      <c r="A80" s="24" t="s">
        <v>98</v>
      </c>
      <c r="B80" s="25">
        <v>37295</v>
      </c>
      <c r="C80" s="26">
        <v>77000</v>
      </c>
      <c r="D80" s="26">
        <v>11550</v>
      </c>
      <c r="E80" s="26">
        <v>0</v>
      </c>
      <c r="F80" s="24" t="s">
        <v>17</v>
      </c>
      <c r="G80" s="24">
        <v>2</v>
      </c>
      <c r="H80" s="24">
        <v>5</v>
      </c>
    </row>
    <row r="81" spans="1:8" ht="15">
      <c r="A81" s="21" t="s">
        <v>99</v>
      </c>
      <c r="B81" s="22">
        <v>38313</v>
      </c>
      <c r="C81" s="23">
        <v>77000</v>
      </c>
      <c r="D81" s="23">
        <v>5390.000000000001</v>
      </c>
      <c r="E81" s="23">
        <v>0</v>
      </c>
      <c r="F81" s="21" t="s">
        <v>16</v>
      </c>
      <c r="G81" s="21">
        <v>14</v>
      </c>
      <c r="H81" s="21">
        <v>2</v>
      </c>
    </row>
    <row r="82" spans="1:8" ht="15">
      <c r="A82" s="24" t="s">
        <v>100</v>
      </c>
      <c r="B82" s="25">
        <v>37958</v>
      </c>
      <c r="C82" s="26">
        <v>77000</v>
      </c>
      <c r="D82" s="26">
        <v>28000</v>
      </c>
      <c r="E82" s="26">
        <v>0</v>
      </c>
      <c r="F82" s="24" t="s">
        <v>0</v>
      </c>
      <c r="G82" s="24">
        <v>5</v>
      </c>
      <c r="H82" s="24">
        <v>3</v>
      </c>
    </row>
    <row r="83" spans="1:8" ht="15">
      <c r="A83" s="21" t="s">
        <v>101</v>
      </c>
      <c r="B83" s="22">
        <v>39564</v>
      </c>
      <c r="C83" s="23">
        <v>80000</v>
      </c>
      <c r="D83" s="23">
        <v>52000</v>
      </c>
      <c r="E83" s="23">
        <v>0</v>
      </c>
      <c r="F83" s="21" t="s">
        <v>0</v>
      </c>
      <c r="G83" s="21">
        <v>6</v>
      </c>
      <c r="H83" s="21">
        <v>4</v>
      </c>
    </row>
    <row r="84" spans="1:8" ht="15">
      <c r="A84" s="24" t="s">
        <v>102</v>
      </c>
      <c r="B84" s="25">
        <v>37249</v>
      </c>
      <c r="C84" s="26">
        <v>81000</v>
      </c>
      <c r="D84" s="26">
        <v>4860</v>
      </c>
      <c r="E84" s="26">
        <v>0</v>
      </c>
      <c r="F84" s="24" t="s">
        <v>5</v>
      </c>
      <c r="G84" s="24">
        <v>4</v>
      </c>
      <c r="H84" s="24">
        <v>2</v>
      </c>
    </row>
    <row r="85" spans="1:8" ht="15">
      <c r="A85" s="21" t="s">
        <v>103</v>
      </c>
      <c r="B85" s="22">
        <v>37959</v>
      </c>
      <c r="C85" s="23">
        <v>83000</v>
      </c>
      <c r="D85" s="23">
        <v>32000</v>
      </c>
      <c r="E85" s="23">
        <v>0</v>
      </c>
      <c r="F85" s="21" t="s">
        <v>0</v>
      </c>
      <c r="G85" s="21">
        <v>4</v>
      </c>
      <c r="H85" s="21">
        <v>2</v>
      </c>
    </row>
    <row r="86" spans="1:8" ht="15">
      <c r="A86" s="24" t="s">
        <v>104</v>
      </c>
      <c r="B86" s="25">
        <v>38436</v>
      </c>
      <c r="C86" s="26">
        <v>85000</v>
      </c>
      <c r="D86" s="26">
        <v>1700</v>
      </c>
      <c r="E86" s="26">
        <v>0</v>
      </c>
      <c r="F86" s="24" t="s">
        <v>17</v>
      </c>
      <c r="G86" s="24">
        <v>6</v>
      </c>
      <c r="H86" s="24">
        <v>1</v>
      </c>
    </row>
    <row r="87" spans="1:8" ht="15">
      <c r="A87" s="21" t="s">
        <v>105</v>
      </c>
      <c r="B87" s="22">
        <v>38750</v>
      </c>
      <c r="C87" s="23">
        <v>85000</v>
      </c>
      <c r="D87" s="23">
        <v>9350</v>
      </c>
      <c r="E87" s="23">
        <v>0</v>
      </c>
      <c r="F87" s="21" t="s">
        <v>17</v>
      </c>
      <c r="G87" s="21">
        <v>9</v>
      </c>
      <c r="H87" s="21">
        <v>4</v>
      </c>
    </row>
    <row r="88" spans="1:8" ht="15">
      <c r="A88" s="24" t="s">
        <v>106</v>
      </c>
      <c r="B88" s="25">
        <v>38843</v>
      </c>
      <c r="C88" s="26">
        <v>85000</v>
      </c>
      <c r="D88" s="26">
        <v>9350</v>
      </c>
      <c r="E88" s="26">
        <v>0</v>
      </c>
      <c r="F88" s="24" t="s">
        <v>17</v>
      </c>
      <c r="G88" s="24">
        <v>7</v>
      </c>
      <c r="H88" s="24">
        <v>4</v>
      </c>
    </row>
    <row r="89" spans="1:8" ht="15">
      <c r="A89" s="21" t="s">
        <v>107</v>
      </c>
      <c r="B89" s="22">
        <v>38415</v>
      </c>
      <c r="C89" s="23">
        <v>87000</v>
      </c>
      <c r="D89" s="23">
        <v>7830</v>
      </c>
      <c r="E89" s="23">
        <v>7830</v>
      </c>
      <c r="F89" s="21" t="s">
        <v>5</v>
      </c>
      <c r="G89" s="21">
        <v>1</v>
      </c>
      <c r="H89" s="21">
        <v>3</v>
      </c>
    </row>
    <row r="90" spans="1:8" ht="15">
      <c r="A90" s="24" t="s">
        <v>108</v>
      </c>
      <c r="B90" s="25">
        <v>39160</v>
      </c>
      <c r="C90" s="26">
        <v>87000</v>
      </c>
      <c r="D90" s="26">
        <v>13050</v>
      </c>
      <c r="E90" s="26">
        <v>6960</v>
      </c>
      <c r="F90" s="24" t="s">
        <v>3</v>
      </c>
      <c r="G90" s="24">
        <v>6</v>
      </c>
      <c r="H90" s="24">
        <v>5</v>
      </c>
    </row>
    <row r="91" spans="1:8" ht="15">
      <c r="A91" s="21" t="s">
        <v>109</v>
      </c>
      <c r="B91" s="22">
        <v>36659</v>
      </c>
      <c r="C91" s="23">
        <v>89000</v>
      </c>
      <c r="D91" s="23">
        <v>8010</v>
      </c>
      <c r="E91" s="23">
        <v>0</v>
      </c>
      <c r="F91" s="21" t="s">
        <v>3</v>
      </c>
      <c r="G91" s="21">
        <v>2</v>
      </c>
      <c r="H91" s="21">
        <v>3</v>
      </c>
    </row>
    <row r="92" spans="1:8" ht="15">
      <c r="A92" s="24" t="s">
        <v>20</v>
      </c>
      <c r="B92" s="25">
        <v>39508</v>
      </c>
      <c r="C92" s="26">
        <v>94000</v>
      </c>
      <c r="D92" s="26">
        <v>5640</v>
      </c>
      <c r="E92" s="26">
        <v>0</v>
      </c>
      <c r="F92" s="24" t="s">
        <v>6</v>
      </c>
      <c r="G92" s="24">
        <v>6</v>
      </c>
      <c r="H92" s="24">
        <v>2</v>
      </c>
    </row>
    <row r="93" spans="1:8" ht="15">
      <c r="A93" s="21" t="s">
        <v>110</v>
      </c>
      <c r="B93" s="22">
        <v>38962</v>
      </c>
      <c r="C93" s="23">
        <v>96000</v>
      </c>
      <c r="D93" s="23">
        <v>4800</v>
      </c>
      <c r="E93" s="23">
        <v>7680</v>
      </c>
      <c r="F93" s="21" t="s">
        <v>2</v>
      </c>
      <c r="G93" s="21">
        <v>8</v>
      </c>
      <c r="H93" s="21">
        <v>2</v>
      </c>
    </row>
    <row r="94" spans="1:8" ht="15">
      <c r="A94" s="24" t="s">
        <v>111</v>
      </c>
      <c r="B94" s="25">
        <v>37152</v>
      </c>
      <c r="C94" s="26">
        <v>105000</v>
      </c>
      <c r="D94" s="26">
        <v>15750</v>
      </c>
      <c r="E94" s="26">
        <v>0</v>
      </c>
      <c r="F94" s="24" t="s">
        <v>16</v>
      </c>
      <c r="G94" s="24">
        <v>8</v>
      </c>
      <c r="H94" s="24">
        <v>5</v>
      </c>
    </row>
    <row r="95" spans="1:8" ht="15">
      <c r="A95" s="21" t="s">
        <v>112</v>
      </c>
      <c r="B95" s="22">
        <v>39706</v>
      </c>
      <c r="C95" s="23">
        <v>110000</v>
      </c>
      <c r="D95" s="23">
        <v>6600</v>
      </c>
      <c r="E95" s="23">
        <v>5500</v>
      </c>
      <c r="F95" s="21" t="s">
        <v>1</v>
      </c>
      <c r="G95" s="21">
        <v>4</v>
      </c>
      <c r="H95" s="21">
        <v>2</v>
      </c>
    </row>
    <row r="96" spans="1:8" ht="15">
      <c r="A96" s="24" t="s">
        <v>113</v>
      </c>
      <c r="B96" s="25">
        <v>39037</v>
      </c>
      <c r="C96" s="26">
        <v>119000</v>
      </c>
      <c r="D96" s="26">
        <v>10710</v>
      </c>
      <c r="E96" s="26">
        <v>4760</v>
      </c>
      <c r="F96" s="24" t="s">
        <v>16</v>
      </c>
      <c r="G96" s="24">
        <v>4</v>
      </c>
      <c r="H96" s="24">
        <v>3</v>
      </c>
    </row>
    <row r="97" spans="1:8" ht="15">
      <c r="A97" s="21" t="s">
        <v>114</v>
      </c>
      <c r="B97" s="22">
        <v>37912</v>
      </c>
      <c r="C97" s="23">
        <v>123000</v>
      </c>
      <c r="D97" s="23">
        <v>17220</v>
      </c>
      <c r="E97" s="23">
        <v>4920</v>
      </c>
      <c r="F97" s="21" t="s">
        <v>1</v>
      </c>
      <c r="G97" s="21">
        <v>7</v>
      </c>
      <c r="H97" s="21">
        <v>5</v>
      </c>
    </row>
    <row r="98" spans="1:8" ht="15">
      <c r="A98" s="24" t="s">
        <v>115</v>
      </c>
      <c r="B98" s="25">
        <v>39751</v>
      </c>
      <c r="C98" s="26">
        <v>145000</v>
      </c>
      <c r="D98" s="26">
        <v>15950</v>
      </c>
      <c r="E98" s="26">
        <v>5800</v>
      </c>
      <c r="F98" s="24" t="s">
        <v>1</v>
      </c>
      <c r="G98" s="24">
        <v>6</v>
      </c>
      <c r="H98" s="24">
        <v>4</v>
      </c>
    </row>
    <row r="99" spans="1:8" ht="15">
      <c r="A99" s="21"/>
      <c r="B99" s="22"/>
      <c r="C99" s="23"/>
      <c r="D99" s="23"/>
      <c r="E99" s="23"/>
      <c r="F99" s="21"/>
      <c r="G99" s="21"/>
      <c r="H99" s="21"/>
    </row>
    <row r="100" spans="1:8" ht="15">
      <c r="A100" s="21"/>
      <c r="B100" s="22"/>
      <c r="C100" s="23"/>
      <c r="D100" s="23"/>
      <c r="E100" s="23"/>
      <c r="F100" s="21"/>
      <c r="G100" s="21"/>
      <c r="H100" s="21"/>
    </row>
    <row r="101" spans="1:8" ht="15">
      <c r="A101" s="21"/>
      <c r="B101" s="22"/>
      <c r="C101" s="23"/>
      <c r="D101" s="23"/>
      <c r="E101" s="23"/>
      <c r="F101" s="21"/>
      <c r="G101" s="21"/>
      <c r="H101" s="21"/>
    </row>
    <row r="102" spans="1:8" ht="15">
      <c r="A102" s="21"/>
      <c r="B102" s="22"/>
      <c r="C102" s="23"/>
      <c r="D102" s="23"/>
      <c r="E102" s="23"/>
      <c r="F102" s="21"/>
      <c r="G102" s="21"/>
      <c r="H102" s="21"/>
    </row>
    <row r="103" spans="1:8" ht="15">
      <c r="A103" s="21"/>
      <c r="B103" s="22"/>
      <c r="C103" s="23"/>
      <c r="D103" s="23"/>
      <c r="E103" s="23"/>
      <c r="F103" s="21"/>
      <c r="G103" s="21"/>
      <c r="H103" s="21"/>
    </row>
    <row r="104" spans="1:8" ht="15">
      <c r="A104" s="21"/>
      <c r="B104" s="22"/>
      <c r="C104" s="23"/>
      <c r="D104" s="23"/>
      <c r="E104" s="23"/>
      <c r="F104" s="21"/>
      <c r="G104" s="21"/>
      <c r="H104" s="21"/>
    </row>
    <row r="105" spans="1:8" ht="15">
      <c r="A105" s="21"/>
      <c r="B105" s="22"/>
      <c r="C105" s="23"/>
      <c r="D105" s="23"/>
      <c r="E105" s="23"/>
      <c r="F105" s="21"/>
      <c r="G105" s="21"/>
      <c r="H105" s="21"/>
    </row>
    <row r="106" spans="1:8" ht="15">
      <c r="A106" s="21"/>
      <c r="B106" s="22"/>
      <c r="C106" s="23"/>
      <c r="D106" s="23"/>
      <c r="E106" s="23"/>
      <c r="F106" s="21"/>
      <c r="G106" s="21"/>
      <c r="H106" s="21"/>
    </row>
    <row r="107" spans="1:8" ht="15">
      <c r="A107" s="21"/>
      <c r="B107" s="22"/>
      <c r="C107" s="23"/>
      <c r="D107" s="23"/>
      <c r="E107" s="23"/>
      <c r="F107" s="21"/>
      <c r="G107" s="21"/>
      <c r="H107" s="21"/>
    </row>
    <row r="108" spans="1:8" ht="15">
      <c r="A108" s="21"/>
      <c r="B108" s="22"/>
      <c r="C108" s="23"/>
      <c r="D108" s="23"/>
      <c r="E108" s="23"/>
      <c r="F108" s="21"/>
      <c r="G108" s="21"/>
      <c r="H108" s="21"/>
    </row>
    <row r="109" spans="1:8" ht="15">
      <c r="A109" s="21"/>
      <c r="B109" s="22"/>
      <c r="C109" s="23"/>
      <c r="D109" s="23"/>
      <c r="E109" s="23"/>
      <c r="F109" s="21"/>
      <c r="G109" s="21"/>
      <c r="H109" s="21"/>
    </row>
    <row r="110" spans="1:8" ht="15">
      <c r="A110" s="21"/>
      <c r="B110" s="22"/>
      <c r="C110" s="23"/>
      <c r="D110" s="23"/>
      <c r="E110" s="23"/>
      <c r="F110" s="21"/>
      <c r="G110" s="21"/>
      <c r="H110" s="21"/>
    </row>
    <row r="111" spans="1:8" ht="15">
      <c r="A111" s="21"/>
      <c r="B111" s="22"/>
      <c r="C111" s="23"/>
      <c r="D111" s="23"/>
      <c r="E111" s="23"/>
      <c r="F111" s="21"/>
      <c r="G111" s="21"/>
      <c r="H111" s="21"/>
    </row>
    <row r="112" spans="1:8" ht="15">
      <c r="A112" s="21"/>
      <c r="B112" s="22"/>
      <c r="C112" s="23"/>
      <c r="D112" s="23"/>
      <c r="E112" s="23"/>
      <c r="F112" s="21"/>
      <c r="G112" s="21"/>
      <c r="H112" s="21"/>
    </row>
    <row r="113" spans="1:8" ht="15">
      <c r="A113" s="21"/>
      <c r="B113" s="22"/>
      <c r="C113" s="23"/>
      <c r="D113" s="23"/>
      <c r="E113" s="23"/>
      <c r="F113" s="21"/>
      <c r="G113" s="21"/>
      <c r="H113" s="21"/>
    </row>
    <row r="114" spans="1:8" ht="15">
      <c r="A114" s="21"/>
      <c r="B114" s="22"/>
      <c r="C114" s="23"/>
      <c r="D114" s="23"/>
      <c r="E114" s="23"/>
      <c r="F114" s="21"/>
      <c r="G114" s="21"/>
      <c r="H114" s="21"/>
    </row>
    <row r="115" spans="1:8" ht="15">
      <c r="A115" s="21"/>
      <c r="B115" s="22"/>
      <c r="C115" s="23"/>
      <c r="D115" s="23"/>
      <c r="E115" s="23"/>
      <c r="F115" s="21"/>
      <c r="G115" s="21"/>
      <c r="H115" s="21"/>
    </row>
    <row r="116" spans="1:8" ht="15">
      <c r="A116" s="21"/>
      <c r="B116" s="22"/>
      <c r="C116" s="23"/>
      <c r="D116" s="23"/>
      <c r="E116" s="23"/>
      <c r="F116" s="21"/>
      <c r="G116" s="21"/>
      <c r="H116" s="21"/>
    </row>
    <row r="117" spans="1:8" ht="15">
      <c r="A117" s="21"/>
      <c r="B117" s="22"/>
      <c r="C117" s="23"/>
      <c r="D117" s="23"/>
      <c r="E117" s="23"/>
      <c r="F117" s="21"/>
      <c r="G117" s="21"/>
      <c r="H117" s="21"/>
    </row>
    <row r="118" spans="1:8" ht="15">
      <c r="A118" s="21"/>
      <c r="B118" s="22"/>
      <c r="C118" s="23"/>
      <c r="D118" s="23"/>
      <c r="E118" s="23"/>
      <c r="F118" s="21"/>
      <c r="G118" s="21"/>
      <c r="H118" s="21"/>
    </row>
    <row r="119" spans="1:8" ht="15">
      <c r="A119" s="21"/>
      <c r="B119" s="22"/>
      <c r="C119" s="23"/>
      <c r="D119" s="23"/>
      <c r="E119" s="23"/>
      <c r="F119" s="21"/>
      <c r="G119" s="21"/>
      <c r="H119" s="21"/>
    </row>
    <row r="120" spans="1:8" ht="15">
      <c r="A120" s="21"/>
      <c r="B120" s="22"/>
      <c r="C120" s="23"/>
      <c r="D120" s="23"/>
      <c r="E120" s="23"/>
      <c r="F120" s="21"/>
      <c r="G120" s="21"/>
      <c r="H120" s="21"/>
    </row>
    <row r="121" spans="1:8" ht="15">
      <c r="A121" s="21"/>
      <c r="B121" s="22"/>
      <c r="C121" s="23"/>
      <c r="D121" s="23"/>
      <c r="E121" s="23"/>
      <c r="F121" s="21"/>
      <c r="G121" s="21"/>
      <c r="H121" s="21"/>
    </row>
    <row r="122" spans="1:8" ht="15">
      <c r="A122" s="21"/>
      <c r="B122" s="22"/>
      <c r="C122" s="23"/>
      <c r="D122" s="23"/>
      <c r="E122" s="23"/>
      <c r="F122" s="21"/>
      <c r="G122" s="21"/>
      <c r="H122" s="21"/>
    </row>
    <row r="123" spans="1:8" ht="15">
      <c r="A123" s="21"/>
      <c r="B123" s="22"/>
      <c r="C123" s="23"/>
      <c r="D123" s="23"/>
      <c r="E123" s="23"/>
      <c r="F123" s="21"/>
      <c r="G123" s="21"/>
      <c r="H123" s="21"/>
    </row>
    <row r="124" spans="1:8" ht="15">
      <c r="A124" s="21"/>
      <c r="B124" s="22"/>
      <c r="C124" s="23"/>
      <c r="D124" s="23"/>
      <c r="E124" s="23"/>
      <c r="F124" s="21"/>
      <c r="G124" s="21"/>
      <c r="H124" s="21"/>
    </row>
    <row r="125" spans="1:8" ht="15">
      <c r="A125" s="21"/>
      <c r="B125" s="22"/>
      <c r="C125" s="23"/>
      <c r="D125" s="23"/>
      <c r="E125" s="23"/>
      <c r="F125" s="21"/>
      <c r="G125" s="21"/>
      <c r="H125" s="21"/>
    </row>
    <row r="126" spans="1:8" ht="15">
      <c r="A126" s="21"/>
      <c r="B126" s="22"/>
      <c r="C126" s="23"/>
      <c r="D126" s="23"/>
      <c r="E126" s="23"/>
      <c r="F126" s="21"/>
      <c r="G126" s="21"/>
      <c r="H126" s="21"/>
    </row>
    <row r="127" spans="1:8" ht="15">
      <c r="A127" s="21"/>
      <c r="B127" s="22"/>
      <c r="C127" s="23"/>
      <c r="D127" s="23"/>
      <c r="E127" s="23"/>
      <c r="F127" s="21"/>
      <c r="G127" s="21"/>
      <c r="H127" s="21"/>
    </row>
    <row r="128" spans="1:8" ht="15">
      <c r="A128" s="21"/>
      <c r="B128" s="22"/>
      <c r="C128" s="23"/>
      <c r="D128" s="23"/>
      <c r="E128" s="23"/>
      <c r="F128" s="21"/>
      <c r="G128" s="21"/>
      <c r="H128" s="21"/>
    </row>
    <row r="129" spans="1:8" ht="15">
      <c r="A129" s="21"/>
      <c r="B129" s="22"/>
      <c r="C129" s="23"/>
      <c r="D129" s="23"/>
      <c r="E129" s="23"/>
      <c r="F129" s="21"/>
      <c r="G129" s="21"/>
      <c r="H129" s="21"/>
    </row>
    <row r="130" spans="1:8" ht="15">
      <c r="A130" s="21"/>
      <c r="B130" s="22"/>
      <c r="C130" s="23"/>
      <c r="D130" s="23"/>
      <c r="E130" s="23"/>
      <c r="F130" s="21"/>
      <c r="G130" s="21"/>
      <c r="H130" s="21"/>
    </row>
    <row r="131" spans="1:8" ht="15">
      <c r="A131" s="21"/>
      <c r="B131" s="22"/>
      <c r="C131" s="23"/>
      <c r="D131" s="23"/>
      <c r="E131" s="23"/>
      <c r="F131" s="21"/>
      <c r="G131" s="21"/>
      <c r="H131" s="21"/>
    </row>
    <row r="132" spans="1:8" ht="15">
      <c r="A132" s="21"/>
      <c r="B132" s="22"/>
      <c r="C132" s="23"/>
      <c r="D132" s="23"/>
      <c r="E132" s="23"/>
      <c r="F132" s="21"/>
      <c r="G132" s="21"/>
      <c r="H132" s="21"/>
    </row>
    <row r="133" spans="1:8" ht="15">
      <c r="A133" s="21"/>
      <c r="B133" s="22"/>
      <c r="C133" s="23"/>
      <c r="D133" s="23"/>
      <c r="E133" s="23"/>
      <c r="F133" s="21"/>
      <c r="G133" s="21"/>
      <c r="H133" s="21"/>
    </row>
    <row r="134" spans="1:8" ht="15">
      <c r="A134" s="21"/>
      <c r="B134" s="22"/>
      <c r="C134" s="23"/>
      <c r="D134" s="23"/>
      <c r="E134" s="23"/>
      <c r="F134" s="21"/>
      <c r="G134" s="21"/>
      <c r="H134" s="21"/>
    </row>
    <row r="135" spans="1:8" ht="15">
      <c r="A135" s="21"/>
      <c r="B135" s="22"/>
      <c r="C135" s="23"/>
      <c r="D135" s="23"/>
      <c r="E135" s="23"/>
      <c r="F135" s="21"/>
      <c r="G135" s="21"/>
      <c r="H135" s="21"/>
    </row>
    <row r="136" spans="1:8" ht="15">
      <c r="A136" s="21"/>
      <c r="B136" s="22"/>
      <c r="C136" s="23"/>
      <c r="D136" s="23"/>
      <c r="E136" s="23"/>
      <c r="F136" s="21"/>
      <c r="G136" s="21"/>
      <c r="H136" s="21"/>
    </row>
    <row r="137" spans="1:8" ht="15">
      <c r="A137" s="21"/>
      <c r="B137" s="22"/>
      <c r="C137" s="23"/>
      <c r="D137" s="23"/>
      <c r="E137" s="23"/>
      <c r="F137" s="21"/>
      <c r="G137" s="21"/>
      <c r="H137" s="21"/>
    </row>
    <row r="138" spans="1:8" ht="15">
      <c r="A138" s="21"/>
      <c r="B138" s="22"/>
      <c r="C138" s="23"/>
      <c r="D138" s="23"/>
      <c r="E138" s="23"/>
      <c r="F138" s="21"/>
      <c r="G138" s="21"/>
      <c r="H138" s="21"/>
    </row>
    <row r="139" spans="1:8" ht="15">
      <c r="A139" s="21"/>
      <c r="B139" s="22"/>
      <c r="C139" s="23"/>
      <c r="D139" s="23"/>
      <c r="E139" s="23"/>
      <c r="F139" s="21"/>
      <c r="G139" s="21"/>
      <c r="H139" s="21"/>
    </row>
    <row r="140" spans="1:8" ht="15">
      <c r="A140" s="21"/>
      <c r="B140" s="22"/>
      <c r="C140" s="23"/>
      <c r="D140" s="23"/>
      <c r="E140" s="23"/>
      <c r="F140" s="21"/>
      <c r="G140" s="21"/>
      <c r="H140" s="21"/>
    </row>
    <row r="141" spans="1:8" ht="15">
      <c r="A141" s="21"/>
      <c r="B141" s="22"/>
      <c r="C141" s="23"/>
      <c r="D141" s="23"/>
      <c r="E141" s="23"/>
      <c r="F141" s="21"/>
      <c r="G141" s="21"/>
      <c r="H141" s="21"/>
    </row>
    <row r="142" spans="1:8" ht="15">
      <c r="A142" s="21"/>
      <c r="B142" s="22"/>
      <c r="C142" s="23"/>
      <c r="D142" s="23"/>
      <c r="E142" s="23"/>
      <c r="F142" s="21"/>
      <c r="G142" s="21"/>
      <c r="H142" s="21"/>
    </row>
    <row r="143" spans="1:8" ht="15">
      <c r="A143" s="21"/>
      <c r="B143" s="22"/>
      <c r="C143" s="23"/>
      <c r="D143" s="23"/>
      <c r="E143" s="23"/>
      <c r="F143" s="21"/>
      <c r="G143" s="21"/>
      <c r="H143" s="21"/>
    </row>
    <row r="144" spans="1:8" ht="15">
      <c r="A144" s="21"/>
      <c r="B144" s="22"/>
      <c r="C144" s="23"/>
      <c r="D144" s="23"/>
      <c r="E144" s="23"/>
      <c r="F144" s="21"/>
      <c r="G144" s="21"/>
      <c r="H144" s="21"/>
    </row>
    <row r="145" spans="1:8" ht="15">
      <c r="A145" s="21"/>
      <c r="B145" s="22"/>
      <c r="C145" s="23"/>
      <c r="D145" s="23"/>
      <c r="E145" s="23"/>
      <c r="F145" s="21"/>
      <c r="G145" s="21"/>
      <c r="H145" s="21"/>
    </row>
    <row r="146" spans="1:8" ht="15">
      <c r="A146" s="21"/>
      <c r="B146" s="22"/>
      <c r="C146" s="23"/>
      <c r="D146" s="23"/>
      <c r="E146" s="23"/>
      <c r="F146" s="21"/>
      <c r="G146" s="21"/>
      <c r="H146" s="21"/>
    </row>
    <row r="147" spans="1:8" ht="15">
      <c r="A147" s="21"/>
      <c r="B147" s="22"/>
      <c r="C147" s="23"/>
      <c r="D147" s="23"/>
      <c r="E147" s="23"/>
      <c r="F147" s="21"/>
      <c r="G147" s="21"/>
      <c r="H147" s="21"/>
    </row>
    <row r="148" spans="1:8" ht="15">
      <c r="A148" s="21"/>
      <c r="B148" s="22"/>
      <c r="C148" s="23"/>
      <c r="D148" s="23"/>
      <c r="E148" s="23"/>
      <c r="F148" s="21"/>
      <c r="G148" s="21"/>
      <c r="H148" s="21"/>
    </row>
    <row r="149" spans="1:8" ht="15">
      <c r="A149" s="21"/>
      <c r="B149" s="22"/>
      <c r="C149" s="23"/>
      <c r="D149" s="23"/>
      <c r="E149" s="23"/>
      <c r="F149" s="21"/>
      <c r="G149" s="21"/>
      <c r="H149" s="21"/>
    </row>
    <row r="150" spans="1:8" ht="15">
      <c r="A150" s="21"/>
      <c r="B150" s="22"/>
      <c r="C150" s="23"/>
      <c r="D150" s="23"/>
      <c r="E150" s="23"/>
      <c r="F150" s="21"/>
      <c r="G150" s="21"/>
      <c r="H150" s="21"/>
    </row>
    <row r="151" spans="1:8" ht="15">
      <c r="A151" s="21"/>
      <c r="B151" s="22"/>
      <c r="C151" s="23"/>
      <c r="D151" s="23"/>
      <c r="E151" s="23"/>
      <c r="F151" s="21"/>
      <c r="G151" s="21"/>
      <c r="H151" s="21"/>
    </row>
    <row r="152" spans="1:8" ht="15">
      <c r="A152" s="21"/>
      <c r="B152" s="22"/>
      <c r="C152" s="23"/>
      <c r="D152" s="23"/>
      <c r="E152" s="23"/>
      <c r="F152" s="21"/>
      <c r="G152" s="21"/>
      <c r="H152" s="21"/>
    </row>
    <row r="153" spans="1:8" ht="15">
      <c r="A153" s="21"/>
      <c r="B153" s="22"/>
      <c r="C153" s="23"/>
      <c r="D153" s="23"/>
      <c r="E153" s="23"/>
      <c r="F153" s="21"/>
      <c r="G153" s="21"/>
      <c r="H153" s="21"/>
    </row>
    <row r="154" spans="1:8" ht="15">
      <c r="A154" s="21"/>
      <c r="B154" s="22"/>
      <c r="C154" s="23"/>
      <c r="D154" s="23"/>
      <c r="E154" s="23"/>
      <c r="F154" s="21"/>
      <c r="G154" s="21"/>
      <c r="H154" s="21"/>
    </row>
    <row r="155" spans="1:8" ht="15">
      <c r="A155" s="21"/>
      <c r="B155" s="22"/>
      <c r="C155" s="23"/>
      <c r="D155" s="23"/>
      <c r="E155" s="23"/>
      <c r="F155" s="21"/>
      <c r="G155" s="21"/>
      <c r="H155" s="21"/>
    </row>
    <row r="156" spans="1:8" ht="15">
      <c r="A156" s="21"/>
      <c r="B156" s="22"/>
      <c r="C156" s="23"/>
      <c r="D156" s="23"/>
      <c r="E156" s="23"/>
      <c r="F156" s="21"/>
      <c r="G156" s="21"/>
      <c r="H156" s="21"/>
    </row>
    <row r="157" spans="1:8" ht="15">
      <c r="A157" s="21"/>
      <c r="B157" s="22"/>
      <c r="C157" s="23"/>
      <c r="D157" s="23"/>
      <c r="E157" s="23"/>
      <c r="F157" s="21"/>
      <c r="G157" s="21"/>
      <c r="H157" s="21"/>
    </row>
    <row r="158" spans="1:8" ht="15">
      <c r="A158" s="21"/>
      <c r="B158" s="22"/>
      <c r="C158" s="23"/>
      <c r="D158" s="23"/>
      <c r="E158" s="23"/>
      <c r="F158" s="21"/>
      <c r="G158" s="21"/>
      <c r="H158" s="21"/>
    </row>
    <row r="159" spans="1:8" ht="15">
      <c r="A159" s="21"/>
      <c r="B159" s="22"/>
      <c r="C159" s="23"/>
      <c r="D159" s="23"/>
      <c r="E159" s="23"/>
      <c r="F159" s="21"/>
      <c r="G159" s="21"/>
      <c r="H159" s="21"/>
    </row>
    <row r="160" spans="1:8" ht="15">
      <c r="A160" s="21"/>
      <c r="B160" s="22"/>
      <c r="C160" s="23"/>
      <c r="D160" s="23"/>
      <c r="E160" s="23"/>
      <c r="F160" s="21"/>
      <c r="G160" s="21"/>
      <c r="H160" s="21"/>
    </row>
    <row r="161" spans="1:8" ht="15">
      <c r="A161" s="21"/>
      <c r="B161" s="22"/>
      <c r="C161" s="23"/>
      <c r="D161" s="23"/>
      <c r="E161" s="23"/>
      <c r="F161" s="21"/>
      <c r="G161" s="21"/>
      <c r="H161" s="21"/>
    </row>
    <row r="162" spans="1:8" ht="15">
      <c r="A162" s="21"/>
      <c r="B162" s="22"/>
      <c r="C162" s="23"/>
      <c r="D162" s="23"/>
      <c r="E162" s="23"/>
      <c r="F162" s="21"/>
      <c r="G162" s="21"/>
      <c r="H162" s="21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5" sqref="A15"/>
    </sheetView>
  </sheetViews>
  <sheetFormatPr defaultColWidth="9.140625" defaultRowHeight="15"/>
  <cols>
    <col min="1" max="1" width="16.421875" style="0" bestFit="1" customWidth="1"/>
    <col min="2" max="2" width="10.7109375" style="2" customWidth="1"/>
    <col min="3" max="3" width="11.28125" style="0" customWidth="1"/>
    <col min="4" max="4" width="12.7109375" style="0" customWidth="1"/>
    <col min="5" max="5" width="12.421875" style="0" customWidth="1"/>
    <col min="6" max="6" width="12.28125" style="0" customWidth="1"/>
    <col min="7" max="7" width="14.140625" style="0" customWidth="1"/>
    <col min="8" max="8" width="19.28125" style="0" customWidth="1"/>
    <col min="9" max="9" width="15.00390625" style="0" bestFit="1" customWidth="1"/>
    <col min="10" max="10" width="19.140625" style="0" customWidth="1"/>
  </cols>
  <sheetData>
    <row r="2" spans="1:10" s="40" customFormat="1" ht="15">
      <c r="A2" s="21"/>
      <c r="B2" s="32" t="s">
        <v>142</v>
      </c>
      <c r="C2" s="33" t="s">
        <v>131</v>
      </c>
      <c r="D2" s="21"/>
      <c r="E2" s="21"/>
      <c r="F2" s="21"/>
      <c r="G2" s="21"/>
      <c r="H2" s="21"/>
      <c r="I2" s="33" t="s">
        <v>143</v>
      </c>
      <c r="J2" s="33" t="s">
        <v>144</v>
      </c>
    </row>
    <row r="3" spans="1:10" ht="15">
      <c r="A3" s="22">
        <v>36891</v>
      </c>
      <c r="B3" s="34">
        <v>2000</v>
      </c>
      <c r="C3" s="21">
        <f>COUNTIF('Datos de los empleados'!$B$3:$B$98,"&lt;"&amp;A3)</f>
        <v>6</v>
      </c>
      <c r="D3" s="21"/>
      <c r="E3" s="21"/>
      <c r="F3" s="21">
        <v>0</v>
      </c>
      <c r="G3" s="21">
        <v>30000</v>
      </c>
      <c r="H3" s="21">
        <f>COUNTIF('Datos de los empleados'!$C$3:$C$98,"&lt;"&amp;G3)</f>
        <v>8</v>
      </c>
      <c r="I3" s="35" t="s">
        <v>7</v>
      </c>
      <c r="J3" s="21">
        <f>H3</f>
        <v>8</v>
      </c>
    </row>
    <row r="4" spans="1:10" ht="15">
      <c r="A4" s="22">
        <v>37256</v>
      </c>
      <c r="B4" s="34">
        <v>2001</v>
      </c>
      <c r="C4" s="21">
        <f>COUNTIF('Datos de los empleados'!$B$3:$B$98,"&lt;"&amp;A4)</f>
        <v>21</v>
      </c>
      <c r="D4" s="21"/>
      <c r="E4" s="21"/>
      <c r="F4" s="21">
        <v>30000</v>
      </c>
      <c r="G4" s="21">
        <v>40000</v>
      </c>
      <c r="H4" s="21">
        <f>COUNTIF('Datos de los empleados'!$C$3:$C$98,"&lt;"&amp;G4)</f>
        <v>22</v>
      </c>
      <c r="I4" s="21" t="s">
        <v>8</v>
      </c>
      <c r="J4" s="21">
        <f>H4-H3</f>
        <v>14</v>
      </c>
    </row>
    <row r="5" spans="1:10" ht="15">
      <c r="A5" s="22">
        <v>37621</v>
      </c>
      <c r="B5" s="34">
        <v>2002</v>
      </c>
      <c r="C5" s="21">
        <f>COUNTIF('Datos de los empleados'!$B$3:$B$98,"&lt;"&amp;A5)</f>
        <v>26</v>
      </c>
      <c r="D5" s="21"/>
      <c r="E5" s="21"/>
      <c r="F5" s="21">
        <v>40000</v>
      </c>
      <c r="G5" s="21">
        <v>50000</v>
      </c>
      <c r="H5" s="21">
        <f>COUNTIF('Datos de los empleados'!$C$3:$C$98,"&lt;"&amp;G5)</f>
        <v>39</v>
      </c>
      <c r="I5" s="21" t="s">
        <v>9</v>
      </c>
      <c r="J5" s="21">
        <f aca="true" t="shared" si="0" ref="J5:J11">H5-H4</f>
        <v>17</v>
      </c>
    </row>
    <row r="6" spans="1:10" ht="15">
      <c r="A6" s="22">
        <v>37986</v>
      </c>
      <c r="B6" s="34">
        <v>2003</v>
      </c>
      <c r="C6" s="21">
        <f>COUNTIF('Datos de los empleados'!$B$3:$B$98,"&lt;"&amp;A6)</f>
        <v>40</v>
      </c>
      <c r="D6" s="21"/>
      <c r="E6" s="21"/>
      <c r="F6" s="21">
        <v>50000</v>
      </c>
      <c r="G6" s="21">
        <v>60000</v>
      </c>
      <c r="H6" s="21">
        <f>COUNTIF('Datos de los empleados'!$C$3:$C$98,"&lt;"&amp;G6)</f>
        <v>55</v>
      </c>
      <c r="I6" s="21" t="s">
        <v>10</v>
      </c>
      <c r="J6" s="21">
        <f t="shared" si="0"/>
        <v>16</v>
      </c>
    </row>
    <row r="7" spans="1:10" ht="15">
      <c r="A7" s="22">
        <v>38352</v>
      </c>
      <c r="B7" s="34">
        <v>2004</v>
      </c>
      <c r="C7" s="21">
        <f>COUNTIF('Datos de los empleados'!$B$3:$B$98,"&lt;"&amp;A7)</f>
        <v>47</v>
      </c>
      <c r="D7" s="21"/>
      <c r="E7" s="21"/>
      <c r="F7" s="21">
        <v>60000</v>
      </c>
      <c r="G7" s="21">
        <v>70000</v>
      </c>
      <c r="H7" s="21">
        <f>COUNTIF('Datos de los empleados'!$C$3:$C$98,"&lt;"&amp;G7)</f>
        <v>71</v>
      </c>
      <c r="I7" s="21" t="s">
        <v>11</v>
      </c>
      <c r="J7" s="21">
        <f t="shared" si="0"/>
        <v>16</v>
      </c>
    </row>
    <row r="8" spans="1:10" ht="15">
      <c r="A8" s="22">
        <v>38717</v>
      </c>
      <c r="B8" s="34">
        <v>2005</v>
      </c>
      <c r="C8" s="21">
        <f>COUNTIF('Datos de los empleados'!$B$3:$B$98,"&lt;"&amp;A8)</f>
        <v>57</v>
      </c>
      <c r="D8" s="21"/>
      <c r="E8" s="21"/>
      <c r="F8" s="21">
        <v>70000</v>
      </c>
      <c r="G8" s="21">
        <v>80000</v>
      </c>
      <c r="H8" s="21">
        <f>COUNTIF('Datos de los empleados'!$C$3:$C$98,"&lt;"&amp;G8)</f>
        <v>80</v>
      </c>
      <c r="I8" s="21" t="s">
        <v>12</v>
      </c>
      <c r="J8" s="21">
        <f t="shared" si="0"/>
        <v>9</v>
      </c>
    </row>
    <row r="9" spans="1:10" ht="15">
      <c r="A9" s="22">
        <v>39082</v>
      </c>
      <c r="B9" s="34">
        <v>2006</v>
      </c>
      <c r="C9" s="21">
        <f>COUNTIF('Datos de los empleados'!$B$3:$B$98,"&lt;"&amp;A9)</f>
        <v>68</v>
      </c>
      <c r="D9" s="21"/>
      <c r="E9" s="21"/>
      <c r="F9" s="21">
        <v>80000</v>
      </c>
      <c r="G9" s="21">
        <v>90000</v>
      </c>
      <c r="H9" s="21">
        <f>COUNTIF('Datos de los empleados'!$C$3:$C$98,"&lt;"&amp;G9)</f>
        <v>89</v>
      </c>
      <c r="I9" s="21" t="s">
        <v>13</v>
      </c>
      <c r="J9" s="21">
        <f t="shared" si="0"/>
        <v>9</v>
      </c>
    </row>
    <row r="10" spans="1:10" ht="15">
      <c r="A10" s="22">
        <v>39447</v>
      </c>
      <c r="B10" s="34">
        <v>2007</v>
      </c>
      <c r="C10" s="21">
        <f>COUNTIF('Datos de los empleados'!$B$3:$B$98,"&lt;"&amp;A10)</f>
        <v>83</v>
      </c>
      <c r="D10" s="21"/>
      <c r="E10" s="21"/>
      <c r="F10" s="21">
        <v>90000</v>
      </c>
      <c r="G10" s="21">
        <v>100000</v>
      </c>
      <c r="H10" s="21">
        <f>COUNTIF('Datos de los empleados'!$C$3:$C$98,"&lt;"&amp;G10)</f>
        <v>91</v>
      </c>
      <c r="I10" s="21" t="s">
        <v>14</v>
      </c>
      <c r="J10" s="21">
        <f t="shared" si="0"/>
        <v>2</v>
      </c>
    </row>
    <row r="11" spans="1:10" ht="15">
      <c r="A11" s="22">
        <v>39813</v>
      </c>
      <c r="B11" s="34">
        <v>2008</v>
      </c>
      <c r="C11" s="21">
        <f>COUNTIF('Datos de los empleados'!$B$3:$B$98,"&lt;"&amp;A11)</f>
        <v>96</v>
      </c>
      <c r="D11" s="21"/>
      <c r="E11" s="21"/>
      <c r="F11" s="21">
        <v>100000</v>
      </c>
      <c r="G11" s="21">
        <v>200000</v>
      </c>
      <c r="H11" s="21">
        <f>COUNTIF('Datos de los empleados'!$C$3:$C$98,"&lt;"&amp;G11)</f>
        <v>96</v>
      </c>
      <c r="I11" s="21" t="s">
        <v>15</v>
      </c>
      <c r="J11" s="21">
        <f t="shared" si="0"/>
        <v>5</v>
      </c>
    </row>
    <row r="12" spans="1:10" ht="15">
      <c r="A12" s="21"/>
      <c r="B12" s="34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1"/>
      <c r="B13" s="34"/>
      <c r="C13" s="21"/>
      <c r="D13" s="21"/>
      <c r="E13" s="21"/>
      <c r="F13" s="21"/>
      <c r="G13" s="21"/>
      <c r="H13" s="21"/>
      <c r="I13" s="21"/>
      <c r="J13" s="21"/>
    </row>
    <row r="14" spans="1:10" s="39" customFormat="1" ht="45.75">
      <c r="A14" s="38" t="s">
        <v>132</v>
      </c>
      <c r="B14" s="41" t="s">
        <v>134</v>
      </c>
      <c r="C14" s="42" t="s">
        <v>18</v>
      </c>
      <c r="D14" s="42" t="s">
        <v>135</v>
      </c>
      <c r="E14" s="42" t="s">
        <v>19</v>
      </c>
      <c r="F14" s="42" t="s">
        <v>145</v>
      </c>
      <c r="G14" s="42" t="s">
        <v>146</v>
      </c>
      <c r="H14" s="42" t="s">
        <v>147</v>
      </c>
      <c r="I14" s="42" t="s">
        <v>148</v>
      </c>
      <c r="J14" s="37"/>
    </row>
    <row r="15" spans="1:10" ht="15">
      <c r="A15" s="36" t="s">
        <v>4</v>
      </c>
      <c r="B15" s="23">
        <f>SUMIF('Datos de los empleados'!$F$3:$F$98,$A15,'Datos de los empleados'!C$3:C$98)</f>
        <v>532000</v>
      </c>
      <c r="C15" s="23">
        <f>SUMIF('Datos de los empleados'!$F$3:$F$98,$A15,'Datos de los empleados'!D$3:D$98)</f>
        <v>40040</v>
      </c>
      <c r="D15" s="23">
        <f>SUMIF('Datos de los empleados'!$F$3:$F$98,$A15,'Datos de los empleados'!E$3:E$98)</f>
        <v>28890</v>
      </c>
      <c r="E15" s="23">
        <f>SUM(B15:D15)</f>
        <v>600930</v>
      </c>
      <c r="F15" s="21">
        <f>COUNTIF('Datos de los empleados'!$F$3:$F$98,"="&amp;A15)</f>
        <v>10</v>
      </c>
      <c r="G15" s="23">
        <f aca="true" t="shared" si="1" ref="G15:G23">ROUND(B15/F15,0)</f>
        <v>53200</v>
      </c>
      <c r="H15" s="21">
        <f>SUMIF('Datos de los empleados'!$F$3:$F$98,A15,'Datos de los empleados'!$G$3:$G$98)</f>
        <v>62</v>
      </c>
      <c r="I15" s="21">
        <f>ROUND(H15/F15,1)</f>
        <v>6.2</v>
      </c>
      <c r="J15" s="21"/>
    </row>
    <row r="16" spans="1:10" ht="15">
      <c r="A16" s="36" t="s">
        <v>1</v>
      </c>
      <c r="B16" s="23">
        <f>SUMIF('Datos de los empleados'!$F$3:$F$98,$A16,'Datos de los empleados'!$C$3:$C$98)</f>
        <v>852000</v>
      </c>
      <c r="C16" s="23">
        <f>SUMIF('Datos de los empleados'!$F$3:$F$98,$A16,'Datos de los empleados'!D$3:D$98)</f>
        <v>84870</v>
      </c>
      <c r="D16" s="23">
        <f>SUMIF('Datos de los empleados'!$F$3:$F$98,$A16,'Datos de los empleados'!E$3:E$98)</f>
        <v>39940</v>
      </c>
      <c r="E16" s="23">
        <f aca="true" t="shared" si="2" ref="E16:E23">SUM(B16:D16)</f>
        <v>976810</v>
      </c>
      <c r="F16" s="21">
        <f>COUNTIF('Datos de los empleados'!$F$3:$F$98,"="&amp;A16)</f>
        <v>13</v>
      </c>
      <c r="G16" s="23">
        <f t="shared" si="1"/>
        <v>65538</v>
      </c>
      <c r="H16" s="21">
        <f>SUMIF('Datos de los empleados'!$F$3:$F$98,A16,'Datos de los empleados'!$G$3:$G$98)</f>
        <v>78</v>
      </c>
      <c r="I16" s="21">
        <f aca="true" t="shared" si="3" ref="I16:I23">ROUND(H16/F16,1)</f>
        <v>6</v>
      </c>
      <c r="J16" s="21"/>
    </row>
    <row r="17" spans="1:10" ht="15">
      <c r="A17" s="36" t="s">
        <v>5</v>
      </c>
      <c r="B17" s="23">
        <f>SUMIF('Datos de los empleados'!$F$3:$F$98,$A17,'Datos de los empleados'!$C$3:$C$98)</f>
        <v>297000</v>
      </c>
      <c r="C17" s="23">
        <f>SUMIF('Datos de los empleados'!$F$3:$F$98,$A17,'Datos de los empleados'!D$3:D$98)</f>
        <v>28670</v>
      </c>
      <c r="D17" s="23">
        <f>SUMIF('Datos de los empleados'!$F$3:$F$98,$A17,'Datos de los empleados'!E$3:E$98)</f>
        <v>12010</v>
      </c>
      <c r="E17" s="23">
        <f t="shared" si="2"/>
        <v>337680</v>
      </c>
      <c r="F17" s="21">
        <f>COUNTIF('Datos de los empleados'!$F$3:$F$98,"="&amp;A17)</f>
        <v>5</v>
      </c>
      <c r="G17" s="23">
        <f t="shared" si="1"/>
        <v>59400</v>
      </c>
      <c r="H17" s="21">
        <f>SUMIF('Datos de los empleados'!$F$3:$F$98,A17,'Datos de los empleados'!$G$3:$G$98)</f>
        <v>21</v>
      </c>
      <c r="I17" s="21">
        <f t="shared" si="3"/>
        <v>4.2</v>
      </c>
      <c r="J17" s="21"/>
    </row>
    <row r="18" spans="1:10" ht="15">
      <c r="A18" s="36" t="s">
        <v>2</v>
      </c>
      <c r="B18" s="23">
        <f>SUMIF('Datos de los empleados'!$F$3:$F$98,$A18,'Datos de los empleados'!$C$3:$C$98)</f>
        <v>514000</v>
      </c>
      <c r="C18" s="23">
        <f>SUMIF('Datos de los empleados'!$F$3:$F$98,$A18,'Datos de los empleados'!D$3:D$98)</f>
        <v>42330</v>
      </c>
      <c r="D18" s="23">
        <f>SUMIF('Datos de los empleados'!$F$3:$F$98,$A18,'Datos de los empleados'!E$3:E$98)</f>
        <v>25800</v>
      </c>
      <c r="E18" s="23">
        <f t="shared" si="2"/>
        <v>582130</v>
      </c>
      <c r="F18" s="21">
        <f>COUNTIF('Datos de los empleados'!$F$3:$F$98,"="&amp;A18)</f>
        <v>10</v>
      </c>
      <c r="G18" s="23">
        <f t="shared" si="1"/>
        <v>51400</v>
      </c>
      <c r="H18" s="21">
        <f>SUMIF('Datos de los empleados'!$F$3:$F$98,A18,'Datos de los empleados'!$G$3:$G$98)</f>
        <v>66</v>
      </c>
      <c r="I18" s="21">
        <f t="shared" si="3"/>
        <v>6.6</v>
      </c>
      <c r="J18" s="21"/>
    </row>
    <row r="19" spans="1:10" ht="15">
      <c r="A19" s="36" t="s">
        <v>6</v>
      </c>
      <c r="B19" s="23">
        <f>SUMIF('Datos de los empleados'!$F$3:$F$98,$A19,'Datos de los empleados'!$C$3:$C$98)</f>
        <v>481000</v>
      </c>
      <c r="C19" s="23">
        <f>SUMIF('Datos de los empleados'!$F$3:$F$98,$A19,'Datos de los empleados'!D$3:D$98)</f>
        <v>38870</v>
      </c>
      <c r="D19" s="23">
        <f>SUMIF('Datos de los empleados'!$F$3:$F$98,$A19,'Datos de los empleados'!E$3:E$98)</f>
        <v>12570</v>
      </c>
      <c r="E19" s="23">
        <f t="shared" si="2"/>
        <v>532440</v>
      </c>
      <c r="F19" s="21">
        <f>COUNTIF('Datos de los empleados'!$F$3:$F$98,"="&amp;A19)</f>
        <v>9</v>
      </c>
      <c r="G19" s="23">
        <f t="shared" si="1"/>
        <v>53444</v>
      </c>
      <c r="H19" s="21">
        <f>SUMIF('Datos de los empleados'!$F$3:$F$98,A19,'Datos de los empleados'!$G$3:$G$98)</f>
        <v>50</v>
      </c>
      <c r="I19" s="21">
        <f t="shared" si="3"/>
        <v>5.6</v>
      </c>
      <c r="J19" s="21"/>
    </row>
    <row r="20" spans="1:10" ht="15">
      <c r="A20" s="36" t="s">
        <v>17</v>
      </c>
      <c r="B20" s="23">
        <f>SUMIF('Datos de los empleados'!$F$3:$F$98,$A20,'Datos de los empleados'!$C$3:$C$98)</f>
        <v>885000</v>
      </c>
      <c r="C20" s="23">
        <f>SUMIF('Datos de los empleados'!$F$3:$F$98,$A20,'Datos de los empleados'!D$3:D$98)</f>
        <v>73480</v>
      </c>
      <c r="D20" s="23">
        <f>SUMIF('Datos de los empleados'!$F$3:$F$98,$A20,'Datos de los empleados'!E$3:E$98)</f>
        <v>13170</v>
      </c>
      <c r="E20" s="23">
        <f t="shared" si="2"/>
        <v>971650</v>
      </c>
      <c r="F20" s="21">
        <f>COUNTIF('Datos de los empleados'!$F$3:$F$98,"="&amp;A20)</f>
        <v>14</v>
      </c>
      <c r="G20" s="23">
        <f t="shared" si="1"/>
        <v>63214</v>
      </c>
      <c r="H20" s="21">
        <f>SUMIF('Datos de los empleados'!$F$3:$F$98,A20,'Datos de los empleados'!$G$3:$G$98)</f>
        <v>88</v>
      </c>
      <c r="I20" s="21">
        <f t="shared" si="3"/>
        <v>6.3</v>
      </c>
      <c r="J20" s="21"/>
    </row>
    <row r="21" spans="1:10" ht="15">
      <c r="A21" s="36" t="s">
        <v>3</v>
      </c>
      <c r="B21" s="23">
        <f>SUMIF('Datos de los empleados'!$F$3:$F$98,$A21,'Datos de los empleados'!$C$3:$C$98)</f>
        <v>594000</v>
      </c>
      <c r="C21" s="23">
        <f>SUMIF('Datos de los empleados'!$F$3:$F$98,$A21,'Datos de los empleados'!D$3:D$98)</f>
        <v>51560</v>
      </c>
      <c r="D21" s="23">
        <f>SUMIF('Datos de los empleados'!$F$3:$F$98,$A21,'Datos de los empleados'!E$3:E$98)</f>
        <v>17720</v>
      </c>
      <c r="E21" s="23">
        <f t="shared" si="2"/>
        <v>663280</v>
      </c>
      <c r="F21" s="21">
        <f>COUNTIF('Datos de los empleados'!$F$3:$F$98,"="&amp;A21)</f>
        <v>11</v>
      </c>
      <c r="G21" s="23">
        <f t="shared" si="1"/>
        <v>54000</v>
      </c>
      <c r="H21" s="21">
        <f>SUMIF('Datos de los empleados'!$F$3:$F$98,A21,'Datos de los empleados'!$G$3:$G$98)</f>
        <v>54</v>
      </c>
      <c r="I21" s="21">
        <f t="shared" si="3"/>
        <v>4.9</v>
      </c>
      <c r="J21" s="21"/>
    </row>
    <row r="22" spans="1:10" ht="15">
      <c r="A22" s="36" t="s">
        <v>16</v>
      </c>
      <c r="B22" s="23">
        <f>SUMIF('Datos de los empleados'!$F$3:$F$98,$A22,'Datos de los empleados'!$C$3:$C$98)</f>
        <v>792000</v>
      </c>
      <c r="C22" s="23">
        <f>SUMIF('Datos de los empleados'!$F$3:$F$98,$A22,'Datos de los empleados'!D$3:D$98)</f>
        <v>78950</v>
      </c>
      <c r="D22" s="23">
        <f>SUMIF('Datos de los empleados'!$F$3:$F$98,$A22,'Datos de los empleados'!E$3:E$98)</f>
        <v>27980</v>
      </c>
      <c r="E22" s="23">
        <f t="shared" si="2"/>
        <v>898930</v>
      </c>
      <c r="F22" s="21">
        <f>COUNTIF('Datos de los empleados'!$F$3:$F$98,"="&amp;A22)</f>
        <v>13</v>
      </c>
      <c r="G22" s="23">
        <f t="shared" si="1"/>
        <v>60923</v>
      </c>
      <c r="H22" s="21">
        <f>SUMIF('Datos de los empleados'!$F$3:$F$98,A22,'Datos de los empleados'!$G$3:$G$98)</f>
        <v>117</v>
      </c>
      <c r="I22" s="21">
        <f t="shared" si="3"/>
        <v>9</v>
      </c>
      <c r="J22" s="21"/>
    </row>
    <row r="23" spans="1:10" ht="15">
      <c r="A23" s="36" t="s">
        <v>0</v>
      </c>
      <c r="B23" s="23">
        <f>SUMIF('Datos de los empleados'!$F$3:$F$98,$A23,'Datos de los empleados'!$C$3:$C$98)</f>
        <v>632000</v>
      </c>
      <c r="C23" s="23">
        <f>SUMIF('Datos de los empleados'!$F$3:$F$98,$A23,'Datos de los empleados'!D$3:D$98)</f>
        <v>308430</v>
      </c>
      <c r="D23" s="23">
        <f>SUMIF('Datos de los empleados'!$F$3:$F$98,$A23,'Datos de los empleados'!E$3:E$98)</f>
        <v>0</v>
      </c>
      <c r="E23" s="23">
        <f t="shared" si="2"/>
        <v>940430</v>
      </c>
      <c r="F23" s="21">
        <f>COUNTIF('Datos de los empleados'!$F$3:$F$98,"="&amp;A23)</f>
        <v>11</v>
      </c>
      <c r="G23" s="23">
        <f t="shared" si="1"/>
        <v>57455</v>
      </c>
      <c r="H23" s="21">
        <f>SUMIF('Datos de los empleados'!$F$3:$F$98,A23,'Datos de los empleados'!$G$3:$G$98)</f>
        <v>59</v>
      </c>
      <c r="I23" s="21">
        <f t="shared" si="3"/>
        <v>5.4</v>
      </c>
      <c r="J23" s="21"/>
    </row>
  </sheetData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66" width="4.7109375" style="0" customWidth="1"/>
  </cols>
  <sheetData>
    <row r="2" spans="1:31" ht="15">
      <c r="A2" s="12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8"/>
      <c r="Z2" s="8"/>
      <c r="AA2" s="8"/>
      <c r="AB2" s="8"/>
      <c r="AC2" s="8"/>
      <c r="AD2" s="8"/>
      <c r="AE2" s="8"/>
    </row>
    <row r="3" spans="1:31" ht="18.75">
      <c r="A3" s="12"/>
      <c r="B3" s="13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8"/>
      <c r="Z3" s="8"/>
      <c r="AA3" s="8"/>
      <c r="AB3" s="8"/>
      <c r="AC3" s="8"/>
      <c r="AD3" s="8"/>
      <c r="AE3" s="8"/>
    </row>
    <row r="4" spans="1:31" ht="15">
      <c r="A4" s="12"/>
      <c r="B4" s="16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9"/>
      <c r="AA4" s="9"/>
      <c r="AB4" s="9"/>
      <c r="AC4" s="9"/>
      <c r="AD4" s="9"/>
      <c r="AE4" s="8"/>
    </row>
    <row r="5" spans="1:31" ht="15">
      <c r="A5" s="12"/>
      <c r="B5" s="12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9"/>
      <c r="Z5" s="9"/>
      <c r="AA5" s="9"/>
      <c r="AB5" s="9"/>
      <c r="AC5" s="9"/>
      <c r="AD5" s="9"/>
      <c r="AE5" s="8"/>
    </row>
    <row r="6" spans="1:31" ht="15">
      <c r="A6" s="12"/>
      <c r="B6" s="12"/>
      <c r="C6" s="17"/>
      <c r="D6" s="1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9"/>
      <c r="Z6" s="9"/>
      <c r="AA6" s="9"/>
      <c r="AB6" s="9"/>
      <c r="AC6" s="9"/>
      <c r="AD6" s="9"/>
      <c r="AE6" s="8"/>
    </row>
    <row r="7" spans="1:31" ht="15">
      <c r="A7" s="12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  <c r="AA7" s="9"/>
      <c r="AB7" s="9"/>
      <c r="AC7" s="9"/>
      <c r="AD7" s="9"/>
      <c r="AE7" s="8"/>
    </row>
    <row r="8" spans="1:31" ht="15">
      <c r="A8" s="12"/>
      <c r="B8" s="12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9"/>
      <c r="Z8" s="9"/>
      <c r="AA8" s="9"/>
      <c r="AB8" s="9"/>
      <c r="AC8" s="9"/>
      <c r="AD8" s="9"/>
      <c r="AE8" s="8"/>
    </row>
    <row r="9" spans="1:31" ht="15">
      <c r="A9" s="12"/>
      <c r="B9" s="12"/>
      <c r="C9" s="17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"/>
      <c r="Z9" s="9"/>
      <c r="AA9" s="9"/>
      <c r="AB9" s="9"/>
      <c r="AC9" s="9"/>
      <c r="AD9" s="9"/>
      <c r="AE9" s="8"/>
    </row>
    <row r="10" spans="1:31" ht="15">
      <c r="A10" s="12"/>
      <c r="B10" s="12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9"/>
      <c r="Z10" s="9"/>
      <c r="AA10" s="9"/>
      <c r="AB10" s="9"/>
      <c r="AC10" s="9"/>
      <c r="AD10" s="9"/>
      <c r="AE10" s="8"/>
    </row>
    <row r="11" spans="1:31" ht="15">
      <c r="A11" s="12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9"/>
      <c r="Z11" s="9"/>
      <c r="AA11" s="9"/>
      <c r="AB11" s="9"/>
      <c r="AC11" s="9"/>
      <c r="AD11" s="9"/>
      <c r="AE11" s="8"/>
    </row>
    <row r="12" spans="1:31" ht="15">
      <c r="A12" s="12"/>
      <c r="B12" s="12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9"/>
      <c r="Z12" s="9"/>
      <c r="AA12" s="9"/>
      <c r="AB12" s="9"/>
      <c r="AC12" s="9"/>
      <c r="AD12" s="9"/>
      <c r="AE12" s="8"/>
    </row>
    <row r="13" spans="1:31" ht="15">
      <c r="A13" s="12"/>
      <c r="B13" s="12"/>
      <c r="C13" s="18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9"/>
      <c r="Z13" s="9"/>
      <c r="AA13" s="9"/>
      <c r="AB13" s="9"/>
      <c r="AC13" s="9"/>
      <c r="AD13" s="9"/>
      <c r="AE13" s="8"/>
    </row>
    <row r="14" spans="1:31" ht="15">
      <c r="A14" s="12"/>
      <c r="B14" s="12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"/>
      <c r="Z14" s="9"/>
      <c r="AA14" s="9"/>
      <c r="AB14" s="9"/>
      <c r="AC14" s="9"/>
      <c r="AD14" s="9"/>
      <c r="AE14" s="8"/>
    </row>
    <row r="15" spans="1:31" ht="15">
      <c r="A15" s="12"/>
      <c r="B15" s="12"/>
      <c r="C15" s="17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"/>
      <c r="Z15" s="9"/>
      <c r="AA15" s="9"/>
      <c r="AB15" s="9"/>
      <c r="AC15" s="9"/>
      <c r="AD15" s="9"/>
      <c r="AE15" s="8"/>
    </row>
    <row r="16" spans="1:31" ht="15">
      <c r="A16" s="12"/>
      <c r="B16" s="12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9"/>
      <c r="Z16" s="9"/>
      <c r="AA16" s="9"/>
      <c r="AB16" s="9"/>
      <c r="AC16" s="9"/>
      <c r="AD16" s="9"/>
      <c r="AE16" s="8"/>
    </row>
    <row r="17" spans="1:31" ht="15">
      <c r="A17" s="12"/>
      <c r="B17" s="12"/>
      <c r="C17" s="18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9"/>
      <c r="Z17" s="9"/>
      <c r="AA17" s="9"/>
      <c r="AB17" s="9"/>
      <c r="AC17" s="9"/>
      <c r="AD17" s="9"/>
      <c r="AE17" s="8"/>
    </row>
    <row r="18" spans="1:31" ht="1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9"/>
      <c r="Z18" s="9"/>
      <c r="AA18" s="9"/>
      <c r="AB18" s="9"/>
      <c r="AC18" s="9"/>
      <c r="AD18" s="9"/>
      <c r="AE18" s="8"/>
    </row>
    <row r="19" spans="2:32" ht="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8"/>
      <c r="AF19" s="8"/>
    </row>
    <row r="20" spans="2:32" ht="15">
      <c r="B20" s="8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8"/>
      <c r="AF20" s="8"/>
    </row>
    <row r="21" spans="2:32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8"/>
      <c r="AF21" s="8"/>
    </row>
    <row r="22" spans="2:32" ht="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/>
      <c r="AF22" s="8"/>
    </row>
    <row r="23" spans="2:32" ht="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8"/>
      <c r="AF23" s="8"/>
    </row>
    <row r="24" spans="2:32" ht="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8"/>
      <c r="AF24" s="8"/>
    </row>
    <row r="25" spans="2:32" ht="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/>
      <c r="AF25" s="8"/>
    </row>
    <row r="26" spans="2:32" ht="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8"/>
      <c r="AF26" s="8"/>
    </row>
    <row r="27" spans="2:32" ht="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8"/>
      <c r="AF27" s="8"/>
    </row>
    <row r="28" spans="2:32" ht="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8"/>
      <c r="AF28" s="8"/>
    </row>
    <row r="29" spans="2:32" ht="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8"/>
      <c r="AF29" s="8"/>
    </row>
    <row r="30" spans="2:32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spans="1:7" ht="15">
      <c r="A2" t="s">
        <v>124</v>
      </c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ht="15">
      <c r="A3" t="s">
        <v>119</v>
      </c>
    </row>
    <row r="4" ht="409.5">
      <c r="A4" s="5" t="s">
        <v>123</v>
      </c>
    </row>
    <row r="5" ht="15">
      <c r="A5" t="s">
        <v>120</v>
      </c>
    </row>
    <row r="6" ht="15">
      <c r="A6" t="s">
        <v>116</v>
      </c>
    </row>
    <row r="7" ht="409.5">
      <c r="A7" s="5" t="s">
        <v>122</v>
      </c>
    </row>
    <row r="8" ht="15">
      <c r="A8" t="s">
        <v>118</v>
      </c>
    </row>
    <row r="11" ht="15">
      <c r="A11" t="s">
        <v>117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2010-09-22T18:07:40Z</dcterms:created>
  <dcterms:modified xsi:type="dcterms:W3CDTF">2021-10-04T07:34:10Z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TC010370178</vt:lpwstr>
  </property>
</Properties>
</file>